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833728B-2A9B-0242-8801-1D7E92290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sheet1!$A$2:$T$73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2" l="1"/>
  <c r="K75" i="2"/>
  <c r="L75" i="2"/>
  <c r="L79" i="2"/>
  <c r="M75" i="2"/>
  <c r="O75" i="2"/>
  <c r="P75" i="2"/>
  <c r="J3" i="2"/>
  <c r="N3" i="2"/>
  <c r="T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J4" i="2"/>
  <c r="Q4" i="2"/>
  <c r="T4" i="2"/>
  <c r="J59" i="2"/>
  <c r="N59" i="2"/>
  <c r="J44" i="2"/>
  <c r="N44" i="2"/>
  <c r="J5" i="2"/>
  <c r="N5" i="2"/>
  <c r="J18" i="2"/>
  <c r="N18" i="2"/>
  <c r="J6" i="2"/>
  <c r="N6" i="2"/>
  <c r="J45" i="2"/>
  <c r="N45" i="2"/>
  <c r="J19" i="2"/>
  <c r="J46" i="2"/>
  <c r="N46" i="2"/>
  <c r="T46" i="2"/>
  <c r="Q46" i="2"/>
  <c r="J60" i="2"/>
  <c r="N60" i="2"/>
  <c r="T60" i="2"/>
  <c r="Q60" i="2"/>
  <c r="J61" i="2"/>
  <c r="N61" i="2"/>
  <c r="J20" i="2"/>
  <c r="N20" i="2"/>
  <c r="J47" i="2"/>
  <c r="N47" i="2"/>
  <c r="Q47" i="2"/>
  <c r="T47" i="2"/>
  <c r="J62" i="2"/>
  <c r="N62" i="2"/>
  <c r="J21" i="2"/>
  <c r="N21" i="2"/>
  <c r="J7" i="2"/>
  <c r="N7" i="2"/>
  <c r="J8" i="2"/>
  <c r="N8" i="2"/>
  <c r="J63" i="2"/>
  <c r="N63" i="2"/>
  <c r="J48" i="2"/>
  <c r="N48" i="2"/>
  <c r="J22" i="2"/>
  <c r="N22" i="2"/>
  <c r="T22" i="2"/>
  <c r="Q22" i="2"/>
  <c r="J49" i="2"/>
  <c r="N49" i="2"/>
  <c r="J64" i="2"/>
  <c r="N64" i="2"/>
  <c r="J23" i="2"/>
  <c r="N23" i="2"/>
  <c r="J9" i="2"/>
  <c r="N9" i="2"/>
  <c r="T9" i="2"/>
  <c r="Q9" i="2"/>
  <c r="J65" i="2"/>
  <c r="N65" i="2"/>
  <c r="Q65" i="2"/>
  <c r="T65" i="2"/>
  <c r="J50" i="2"/>
  <c r="N50" i="2"/>
  <c r="J10" i="2"/>
  <c r="N10" i="2"/>
  <c r="J24" i="2"/>
  <c r="N24" i="2"/>
  <c r="Q24" i="2"/>
  <c r="T24" i="2"/>
  <c r="J51" i="2"/>
  <c r="N51" i="2"/>
  <c r="J66" i="2"/>
  <c r="N66" i="2"/>
  <c r="J11" i="2"/>
  <c r="N11" i="2"/>
  <c r="T11" i="2"/>
  <c r="Q11" i="2"/>
  <c r="J25" i="2"/>
  <c r="N25" i="2"/>
  <c r="J26" i="2"/>
  <c r="N26" i="2"/>
  <c r="J52" i="2"/>
  <c r="N52" i="2"/>
  <c r="J53" i="2"/>
  <c r="N53" i="2"/>
  <c r="J12" i="2"/>
  <c r="N12" i="2"/>
  <c r="J67" i="2"/>
  <c r="N67" i="2"/>
  <c r="J27" i="2"/>
  <c r="N27" i="2"/>
  <c r="J54" i="2"/>
  <c r="N54" i="2"/>
  <c r="J13" i="2"/>
  <c r="T13" i="2"/>
  <c r="Q13" i="2"/>
  <c r="J40" i="2"/>
  <c r="J55" i="2"/>
  <c r="N55" i="2"/>
  <c r="J41" i="2"/>
  <c r="J28" i="2"/>
  <c r="N28" i="2"/>
  <c r="T28" i="2"/>
  <c r="Q28" i="2"/>
  <c r="J29" i="2"/>
  <c r="N29" i="2"/>
  <c r="J56" i="2"/>
  <c r="N56" i="2"/>
  <c r="J57" i="2"/>
  <c r="N57" i="2"/>
  <c r="J58" i="2"/>
  <c r="N58" i="2"/>
  <c r="J68" i="2"/>
  <c r="N68" i="2"/>
  <c r="J42" i="2"/>
  <c r="N42" i="2"/>
  <c r="T42" i="2"/>
  <c r="Q42" i="2"/>
  <c r="J14" i="2"/>
  <c r="N14" i="2"/>
  <c r="Q14" i="2"/>
  <c r="T14" i="2"/>
  <c r="J15" i="2"/>
  <c r="N15" i="2"/>
  <c r="T15" i="2"/>
  <c r="Q15" i="2"/>
  <c r="J43" i="2"/>
  <c r="N43" i="2"/>
  <c r="J69" i="2"/>
  <c r="J70" i="2"/>
  <c r="N70" i="2"/>
  <c r="J71" i="2"/>
  <c r="N71" i="2"/>
  <c r="J72" i="2"/>
  <c r="N72" i="2"/>
  <c r="J30" i="2"/>
  <c r="N30" i="2"/>
  <c r="J31" i="2"/>
  <c r="N31" i="2"/>
  <c r="J16" i="2"/>
  <c r="N16" i="2"/>
  <c r="J17" i="2"/>
  <c r="N17" i="2"/>
  <c r="J73" i="2"/>
  <c r="N73" i="2"/>
  <c r="T73" i="2"/>
  <c r="Q73" i="2"/>
  <c r="J32" i="2"/>
  <c r="N32" i="2"/>
  <c r="T32" i="2"/>
  <c r="Q32" i="2"/>
  <c r="J33" i="2"/>
  <c r="N33" i="2"/>
  <c r="T33" i="2"/>
  <c r="Q33" i="2"/>
  <c r="J34" i="2"/>
  <c r="N34" i="2"/>
  <c r="T34" i="2"/>
  <c r="Q34" i="2"/>
  <c r="J35" i="2"/>
  <c r="N35" i="2"/>
  <c r="J36" i="2"/>
  <c r="N36" i="2"/>
  <c r="J37" i="2"/>
  <c r="J38" i="2"/>
  <c r="N38" i="2"/>
  <c r="J39" i="2"/>
  <c r="N39" i="2"/>
  <c r="Q39" i="2"/>
  <c r="T39" i="2"/>
  <c r="N41" i="2"/>
  <c r="N40" i="2"/>
  <c r="T40" i="2"/>
  <c r="Q40" i="2"/>
  <c r="R40" i="2"/>
  <c r="N13" i="2"/>
  <c r="R13" i="2"/>
  <c r="J75" i="2"/>
  <c r="N19" i="2"/>
  <c r="T19" i="2"/>
  <c r="Q19" i="2"/>
  <c r="R19" i="2"/>
  <c r="T63" i="2"/>
  <c r="Q63" i="2"/>
  <c r="R63" i="2"/>
  <c r="T8" i="2"/>
  <c r="Q8" i="2"/>
  <c r="R8" i="2"/>
  <c r="T7" i="2"/>
  <c r="Q7" i="2"/>
  <c r="R7" i="2"/>
  <c r="Q3" i="2"/>
  <c r="R3" i="2"/>
  <c r="R33" i="2"/>
  <c r="T17" i="2"/>
  <c r="Q17" i="2"/>
  <c r="R17" i="2"/>
  <c r="R42" i="2"/>
  <c r="T45" i="2"/>
  <c r="Q45" i="2"/>
  <c r="R45" i="2"/>
  <c r="N4" i="2"/>
  <c r="R4" i="2"/>
  <c r="N37" i="2"/>
  <c r="R22" i="2"/>
  <c r="N69" i="2"/>
  <c r="T69" i="2"/>
  <c r="Q69" i="2"/>
  <c r="R69" i="2"/>
  <c r="K79" i="2"/>
  <c r="L80" i="2"/>
  <c r="T35" i="2"/>
  <c r="Q35" i="2"/>
  <c r="R35" i="2"/>
  <c r="T50" i="2"/>
  <c r="Q50" i="2"/>
  <c r="R50" i="2"/>
  <c r="T29" i="2"/>
  <c r="Q29" i="2"/>
  <c r="R29" i="2"/>
  <c r="T10" i="2"/>
  <c r="Q10" i="2"/>
  <c r="R10" i="2"/>
  <c r="T61" i="2"/>
  <c r="Q61" i="2"/>
  <c r="R61" i="2"/>
  <c r="T26" i="2"/>
  <c r="Q26" i="2"/>
  <c r="R26" i="2"/>
  <c r="T16" i="2"/>
  <c r="Q16" i="2"/>
  <c r="R16" i="2"/>
  <c r="R39" i="2"/>
  <c r="R32" i="2"/>
  <c r="R15" i="2"/>
  <c r="R14" i="2"/>
  <c r="R46" i="2"/>
  <c r="R34" i="2"/>
  <c r="R73" i="2"/>
  <c r="R28" i="2"/>
  <c r="R24" i="2"/>
  <c r="R65" i="2"/>
  <c r="R47" i="2"/>
  <c r="R60" i="2"/>
  <c r="R11" i="2"/>
  <c r="R9" i="2"/>
  <c r="T54" i="2"/>
  <c r="Q54" i="2"/>
  <c r="R54" i="2"/>
  <c r="T64" i="2"/>
  <c r="Q64" i="2"/>
  <c r="R64" i="2"/>
  <c r="T58" i="2"/>
  <c r="Q58" i="2"/>
  <c r="R58" i="2"/>
  <c r="T59" i="2"/>
  <c r="T31" i="2"/>
  <c r="Q31" i="2"/>
  <c r="R31" i="2"/>
  <c r="T12" i="2"/>
  <c r="Q12" i="2"/>
  <c r="R12" i="2"/>
  <c r="T52" i="2"/>
  <c r="Q52" i="2"/>
  <c r="R52" i="2"/>
  <c r="T53" i="2"/>
  <c r="Q53" i="2"/>
  <c r="R53" i="2"/>
  <c r="T6" i="2"/>
  <c r="Q6" i="2"/>
  <c r="R6" i="2"/>
  <c r="T27" i="2"/>
  <c r="Q27" i="2"/>
  <c r="R27" i="2"/>
  <c r="T57" i="2"/>
  <c r="Q57" i="2"/>
  <c r="R57" i="2"/>
  <c r="T56" i="2"/>
  <c r="Q56" i="2"/>
  <c r="R56" i="2"/>
  <c r="T43" i="2"/>
  <c r="Q43" i="2"/>
  <c r="R43" i="2"/>
  <c r="T51" i="2"/>
  <c r="Q51" i="2"/>
  <c r="R51" i="2"/>
  <c r="T21" i="2"/>
  <c r="Q21" i="2"/>
  <c r="R21" i="2"/>
  <c r="T38" i="2"/>
  <c r="Q38" i="2"/>
  <c r="R38" i="2"/>
  <c r="T72" i="2"/>
  <c r="Q72" i="2"/>
  <c r="R72" i="2"/>
  <c r="T70" i="2"/>
  <c r="Q70" i="2"/>
  <c r="R70" i="2"/>
  <c r="T25" i="2"/>
  <c r="Q25" i="2"/>
  <c r="R25" i="2"/>
  <c r="T23" i="2"/>
  <c r="Q23" i="2"/>
  <c r="R23" i="2"/>
  <c r="T5" i="2"/>
  <c r="Q5" i="2"/>
  <c r="R5" i="2"/>
  <c r="T68" i="2"/>
  <c r="Q68" i="2"/>
  <c r="T67" i="2"/>
  <c r="Q67" i="2"/>
  <c r="R67" i="2"/>
  <c r="T66" i="2"/>
  <c r="Q66" i="2"/>
  <c r="R66" i="2"/>
  <c r="T49" i="2"/>
  <c r="Q49" i="2"/>
  <c r="R49" i="2"/>
  <c r="T62" i="2"/>
  <c r="Q62" i="2"/>
  <c r="R62" i="2"/>
  <c r="T18" i="2"/>
  <c r="Q18" i="2"/>
  <c r="R18" i="2"/>
  <c r="T30" i="2"/>
  <c r="Q30" i="2"/>
  <c r="R30" i="2"/>
  <c r="T36" i="2"/>
  <c r="Q36" i="2"/>
  <c r="R36" i="2"/>
  <c r="T55" i="2"/>
  <c r="Q55" i="2"/>
  <c r="R55" i="2"/>
  <c r="T48" i="2"/>
  <c r="Q48" i="2"/>
  <c r="R48" i="2"/>
  <c r="T20" i="2"/>
  <c r="Q20" i="2"/>
  <c r="R20" i="2"/>
  <c r="T71" i="2"/>
  <c r="Q71" i="2"/>
  <c r="R71" i="2"/>
  <c r="T44" i="2"/>
  <c r="Q44" i="2"/>
  <c r="R44" i="2"/>
  <c r="T41" i="2"/>
  <c r="Q41" i="2"/>
  <c r="R41" i="2"/>
  <c r="T37" i="2"/>
  <c r="Q37" i="2"/>
  <c r="R37" i="2"/>
  <c r="N75" i="2"/>
  <c r="Q59" i="2"/>
  <c r="T75" i="2"/>
  <c r="Q75" i="2"/>
  <c r="R59" i="2"/>
  <c r="R75" i="2"/>
</calcChain>
</file>

<file path=xl/sharedStrings.xml><?xml version="1.0" encoding="utf-8"?>
<sst xmlns="http://schemas.openxmlformats.org/spreadsheetml/2006/main" count="337" uniqueCount="204">
  <si>
    <t>E</t>
  </si>
  <si>
    <t>H</t>
  </si>
  <si>
    <t>I</t>
  </si>
  <si>
    <t>J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</si>
  <si>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</si>
  <si>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</si>
  <si>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</si>
  <si>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</si>
  <si>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</si>
  <si>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</si>
  <si>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</si>
  <si>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</si>
  <si>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</si>
  <si>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</si>
  <si>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</si>
  <si>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</si>
  <si>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SLNO</t>
  </si>
  <si>
    <t>STATION NAME</t>
  </si>
  <si>
    <t>FEEDER NAME</t>
  </si>
  <si>
    <t>FEEDER TYPE</t>
  </si>
  <si>
    <t>FEEDER CODE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</si>
  <si>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</si>
  <si>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</si>
  <si>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</si>
  <si>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</si>
  <si>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</si>
  <si>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</si>
  <si>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</si>
  <si>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NET CONSUMPTION X=T+U-V+W</t>
  </si>
  <si>
    <t>METERED SALES</t>
  </si>
  <si>
    <t>UNMETERED SALES</t>
  </si>
  <si>
    <t>TOTAL SALES AA=Y+Z</t>
  </si>
  <si>
    <t>T AND D LOSS AB=(X-W/X)*100</t>
  </si>
  <si>
    <t>SHYAGALE_66</t>
  </si>
  <si>
    <t>F08-RAMA NJY</t>
  </si>
  <si>
    <t>NJY</t>
  </si>
  <si>
    <t>1310103906020203</t>
  </si>
  <si>
    <t>F07-MALALAKERE IP</t>
  </si>
  <si>
    <t>AGRI</t>
  </si>
  <si>
    <t>1310103906020202</t>
  </si>
  <si>
    <t>HOSAHALLI_66</t>
  </si>
  <si>
    <t>F03-HUNASEKATTE</t>
  </si>
  <si>
    <t>1310104905020103</t>
  </si>
  <si>
    <t>F08-MANDALURU</t>
  </si>
  <si>
    <t>1310104905010104</t>
  </si>
  <si>
    <t>F07-KATIHALLI</t>
  </si>
  <si>
    <t>1310104905010103</t>
  </si>
  <si>
    <t>F04-MUDENAHALLI</t>
  </si>
  <si>
    <t>1310104905020104</t>
  </si>
  <si>
    <t>ANGODU_66</t>
  </si>
  <si>
    <t>F04-ULUPINAKATTE</t>
  </si>
  <si>
    <t>1310104902010104</t>
  </si>
  <si>
    <t>F13-PISARAHATTI IP</t>
  </si>
  <si>
    <t>1310104902020308</t>
  </si>
  <si>
    <t>ATTIGERE_66</t>
  </si>
  <si>
    <t>F01-THOLAHUNESE</t>
  </si>
  <si>
    <t>1310104901010101</t>
  </si>
  <si>
    <t>MAYAKONDA_66</t>
  </si>
  <si>
    <t>F04-MAYAKONDA NJY</t>
  </si>
  <si>
    <t>1310104904010104</t>
  </si>
  <si>
    <t>MELLEKATTE_66</t>
  </si>
  <si>
    <t>F07-KANDANAKOVINJY</t>
  </si>
  <si>
    <t>1310104903020304</t>
  </si>
  <si>
    <t>F10-CHINNASAMUDRANJY</t>
  </si>
  <si>
    <t>1310104902010105</t>
  </si>
  <si>
    <t>F01-HULIKATTE</t>
  </si>
  <si>
    <t>1310104903010101</t>
  </si>
  <si>
    <t>F01-B DURGA</t>
  </si>
  <si>
    <t>1310104904010101</t>
  </si>
  <si>
    <t>F02-KURKI</t>
  </si>
  <si>
    <t>1310104901010102</t>
  </si>
  <si>
    <t>F05-GOPANALU</t>
  </si>
  <si>
    <t>1310104901020301</t>
  </si>
  <si>
    <t>F06-KODAGANUR</t>
  </si>
  <si>
    <t>1310104904020301</t>
  </si>
  <si>
    <t>F08-BADAATG</t>
  </si>
  <si>
    <t>1310104901020303</t>
  </si>
  <si>
    <t>F08-KOGGANURU</t>
  </si>
  <si>
    <t>1310104902020304</t>
  </si>
  <si>
    <t>F08-MELLAKATTENJY</t>
  </si>
  <si>
    <t>1310104903020305</t>
  </si>
  <si>
    <t>F07-NERLAGI</t>
  </si>
  <si>
    <t>1310104902020303</t>
  </si>
  <si>
    <t>F10-WATERWORKS</t>
  </si>
  <si>
    <t>1310104904010105</t>
  </si>
  <si>
    <t>F09-JACKWELL</t>
  </si>
  <si>
    <t>1310104902020305</t>
  </si>
  <si>
    <t>F10-HIRETHOGALERI NJY</t>
  </si>
  <si>
    <t>1310104901010104</t>
  </si>
  <si>
    <t>F09-MALLAPURA NJY</t>
  </si>
  <si>
    <t>1310104903010104</t>
  </si>
  <si>
    <t>F12-BAVIHAL NJY</t>
  </si>
  <si>
    <t>1310104904010108</t>
  </si>
  <si>
    <t xml:space="preserve">F13-ANABERU </t>
  </si>
  <si>
    <t>1310104904020304</t>
  </si>
  <si>
    <t>F12-RANGANATHA FEEDER</t>
  </si>
  <si>
    <t>1310104901010106</t>
  </si>
  <si>
    <t>F09-KALURU IP</t>
  </si>
  <si>
    <t>1310104901010107</t>
  </si>
  <si>
    <t>F15-HONNA NAYAKANA HALLI</t>
  </si>
  <si>
    <t>1310104904010110</t>
  </si>
  <si>
    <t>F10-SHIVASTONE CRUSHER</t>
  </si>
  <si>
    <t>INDUSTRIAL</t>
  </si>
  <si>
    <t>1310104903010105</t>
  </si>
  <si>
    <t>F14-SULTHANIPURA NJY</t>
  </si>
  <si>
    <t>1310104902020306</t>
  </si>
  <si>
    <t>F12-BULLAPURA</t>
  </si>
  <si>
    <t>1310104902020307</t>
  </si>
  <si>
    <t>F13-KABBURU IP</t>
  </si>
  <si>
    <t>1310104901020305</t>
  </si>
  <si>
    <t>KADAJJI_66</t>
  </si>
  <si>
    <t>F03-KADAJJI ALUR</t>
  </si>
  <si>
    <t>1310103905010203</t>
  </si>
  <si>
    <t>F05-ANJANEYA</t>
  </si>
  <si>
    <t>1310103905020204</t>
  </si>
  <si>
    <t>F11-HALASWAMY</t>
  </si>
  <si>
    <t>1310103905010205</t>
  </si>
  <si>
    <t>F10-BANASHANKARI IP</t>
  </si>
  <si>
    <t>1310103905020205</t>
  </si>
  <si>
    <t>F06-BHEEMANARE IP</t>
  </si>
  <si>
    <t>1310103906020201</t>
  </si>
  <si>
    <t>F06-HOSAHALLI</t>
  </si>
  <si>
    <t>1310104905010102</t>
  </si>
  <si>
    <t>F05-KENCHAMMANAHALLI</t>
  </si>
  <si>
    <t>1310104905010101</t>
  </si>
  <si>
    <t>F02-GUMMANURU</t>
  </si>
  <si>
    <t>1310104905020102</t>
  </si>
  <si>
    <t>F01-MYASARAHALLI</t>
  </si>
  <si>
    <t>1310104905020101</t>
  </si>
  <si>
    <t>F15-SHIVAPURA</t>
  </si>
  <si>
    <t>1310104902020309</t>
  </si>
  <si>
    <t>F03-HANUMANAHALLI</t>
  </si>
  <si>
    <t>1310104901020306</t>
  </si>
  <si>
    <t>F14-WATER SUPPLY</t>
  </si>
  <si>
    <t>WATER WORKS</t>
  </si>
  <si>
    <t>1310104901020304</t>
  </si>
  <si>
    <t>F02-ARADHYA</t>
  </si>
  <si>
    <t>1310104902010102</t>
  </si>
  <si>
    <t>F04-BASAVESHWARA IP</t>
  </si>
  <si>
    <t>1310104901010103</t>
  </si>
  <si>
    <t>F05-ANAJI</t>
  </si>
  <si>
    <t>1310104903020302</t>
  </si>
  <si>
    <t>F03-NEERTHADI</t>
  </si>
  <si>
    <t>1310104902010103</t>
  </si>
  <si>
    <t>F01-HEBBALU</t>
  </si>
  <si>
    <t>1310104902010101</t>
  </si>
  <si>
    <t>F02-DINDADAHALLI</t>
  </si>
  <si>
    <t>1310104904010102</t>
  </si>
  <si>
    <t>F03-NARAGANAHALLI</t>
  </si>
  <si>
    <t>1310104904010103</t>
  </si>
  <si>
    <t>F03-SIDDANUR</t>
  </si>
  <si>
    <t>1310104903010103</t>
  </si>
  <si>
    <t>F04-GUDAL</t>
  </si>
  <si>
    <t>1310104903020301</t>
  </si>
  <si>
    <t>F05-HALUVARTHI</t>
  </si>
  <si>
    <t>1310104902020301</t>
  </si>
  <si>
    <t>F06-GANGANKATTE</t>
  </si>
  <si>
    <t>1310104902020302</t>
  </si>
  <si>
    <t>F06-KITTUR</t>
  </si>
  <si>
    <t>1310104903020303</t>
  </si>
  <si>
    <t>F07-ATTIGERE</t>
  </si>
  <si>
    <t>1310104901020302</t>
  </si>
  <si>
    <t>F07-BADAMYK</t>
  </si>
  <si>
    <t>1310104904020302</t>
  </si>
  <si>
    <t>F08-NALKUNDA</t>
  </si>
  <si>
    <t>1310104904020303</t>
  </si>
  <si>
    <t>F02-SAIBABA</t>
  </si>
  <si>
    <t>1310104903010102</t>
  </si>
  <si>
    <t>F06-KANDAGALLU NJY</t>
  </si>
  <si>
    <t>1310104901010105</t>
  </si>
  <si>
    <t>F05-BULLAPURA</t>
  </si>
  <si>
    <t>1310104904010107</t>
  </si>
  <si>
    <t>F09-H BASAVAPURA</t>
  </si>
  <si>
    <t>1310104904010106</t>
  </si>
  <si>
    <t>F11-R.G. HALLI NJY</t>
  </si>
  <si>
    <t>1310104901010301</t>
  </si>
  <si>
    <t>F11-ANAGODU NJY</t>
  </si>
  <si>
    <t>1310104902010106</t>
  </si>
  <si>
    <t>F11-BOMMENAHALLI NJY</t>
  </si>
  <si>
    <t>1310104904010109</t>
  </si>
  <si>
    <t>F14-SHANKARANAHALLI</t>
  </si>
  <si>
    <t>1310104904010111</t>
  </si>
  <si>
    <t>F11-GANDHINAGARA IP</t>
  </si>
  <si>
    <t>1310104903010106</t>
  </si>
  <si>
    <t>S_HP</t>
  </si>
  <si>
    <t>Per HP</t>
  </si>
  <si>
    <t>P_HP</t>
  </si>
  <si>
    <t>(NC-(NC*9.5%)-MS)/S_HP</t>
  </si>
  <si>
    <t>UMS</t>
  </si>
  <si>
    <t>P_HP*S_HP</t>
  </si>
  <si>
    <t>T&amp;D %</t>
  </si>
  <si>
    <t>(NC-TS)/NC*100</t>
  </si>
  <si>
    <t>NJY FEEDERS</t>
  </si>
  <si>
    <t>EXPORT</t>
  </si>
  <si>
    <t>IMPORT</t>
  </si>
  <si>
    <t>IP FEEDERS</t>
  </si>
  <si>
    <t>C+I-(220.848*(MS+S_HP))</t>
  </si>
  <si>
    <t>E-C+(220.848*(MS+S_HP))</t>
  </si>
  <si>
    <t>F05-KANDAGALLU</t>
  </si>
  <si>
    <t>W</t>
  </si>
  <si>
    <t>SRTPV</t>
  </si>
  <si>
    <t>C+I-(TS*109%)+SRTPV</t>
  </si>
  <si>
    <t>TS-C+E+(TS*9%)-SRTPV</t>
  </si>
  <si>
    <t>1310103906020204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</si>
</sst>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left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1" fontId="2" fillId="6" borderId="1" xfId="0" applyNumberFormat="1" applyFont="1" applyFill="1" applyBorder="1" applyAlignment="1">
      <alignment horizontal="left" vertical="center"/>
    </xf>
    <xf numFmtId="1" fontId="4" fillId="6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workbookViewId="0">
      <pane xSplit="4" ySplit="2" topLeftCell="L43" activePane="bottomRight" state="frozen"/>
      <selection pane="bottomLeft" activeCell="A3" sqref="A3"/>
      <selection pane="topRight" activeCell="E1" sqref="E1"/>
      <selection pane="bottomRight" activeCell="E32" sqref="E32"/>
    </sheetView>
  </sheetViews>
  <sheetFormatPr defaultRowHeight="15" x14ac:dyDescent="0.2"/>
  <cols>
    <col min="1" max="1" width="5.6484375" bestFit="1" customWidth="1"/>
    <col min="2" max="2" width="10.76171875" customWidth="1"/>
    <col min="3" max="3" width="18.0234375" customWidth="1"/>
    <col min="4" max="4" width="15.6015625" customWidth="1"/>
    <col min="5" max="5" width="18.83203125" customWidth="1"/>
    <col min="6" max="9" width="10.76171875" customWidth="1"/>
    <col min="10" max="10" width="13.1796875" customWidth="1"/>
    <col min="11" max="13" width="10.76171875" customWidth="1"/>
    <col min="14" max="14" width="14.9296875" customWidth="1"/>
    <col min="15" max="15" width="13.5859375" customWidth="1"/>
    <col min="16" max="17" width="10.76171875" customWidth="1"/>
    <col min="18" max="20" width="11.02734375" customWidth="1"/>
  </cols>
  <sheetData>
    <row r="1" spans="1:20" x14ac:dyDescent="0.2">
      <c r="A1" s="16"/>
      <c r="B1" s="16" t="s">
        <v>0</v>
      </c>
      <c r="C1" s="16" t="s">
        <v>1</v>
      </c>
      <c r="D1" s="2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2" t="s">
        <v>199</v>
      </c>
      <c r="N1" s="16" t="s">
        <v>11</v>
      </c>
      <c r="O1" s="16" t="s">
        <v>12</v>
      </c>
      <c r="P1" s="16" t="s">
        <v>13</v>
      </c>
      <c r="Q1" s="16" t="s">
        <v>14</v>
      </c>
      <c r="R1" s="16" t="s">
        <v>15</v>
      </c>
      <c r="S1" s="2"/>
      <c r="T1" s="2"/>
    </row>
    <row r="2" spans="1:20" s="1" customFormat="1" ht="41.25" x14ac:dyDescent="0.2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200</v>
      </c>
      <c r="N2" s="3" t="s">
        <v>28</v>
      </c>
      <c r="O2" s="3" t="s">
        <v>29</v>
      </c>
      <c r="P2" s="3" t="s">
        <v>30</v>
      </c>
      <c r="Q2" s="3" t="s">
        <v>31</v>
      </c>
      <c r="R2" s="3" t="s">
        <v>32</v>
      </c>
      <c r="S2" s="3" t="s">
        <v>184</v>
      </c>
      <c r="T2" s="3" t="s">
        <v>185</v>
      </c>
    </row>
    <row r="3" spans="1:20" x14ac:dyDescent="0.2">
      <c r="A3" s="4">
        <v>1</v>
      </c>
      <c r="B3" s="4" t="s">
        <v>49</v>
      </c>
      <c r="C3" s="4" t="s">
        <v>142</v>
      </c>
      <c r="D3" s="4" t="s">
        <v>38</v>
      </c>
      <c r="E3" s="4" t="s">
        <v>143</v>
      </c>
      <c r="F3" s="4">
        <v>1106.895</v>
      </c>
      <c r="G3" s="4">
        <v>1108.479</v>
      </c>
      <c r="H3" s="4">
        <v>30000</v>
      </c>
      <c r="I3" s="4">
        <v>0</v>
      </c>
      <c r="J3" s="4">
        <f>((G3-F3)*H3)+I3</f>
        <v>47520.000000001804</v>
      </c>
      <c r="K3" s="9">
        <v>0</v>
      </c>
      <c r="L3" s="9">
        <v>0</v>
      </c>
      <c r="M3" s="9">
        <v>0</v>
      </c>
      <c r="N3" s="7">
        <f>J3+K3-L3+M3</f>
        <v>47520.000000001804</v>
      </c>
      <c r="O3" s="4">
        <v>0</v>
      </c>
      <c r="P3" s="4">
        <v>42935.277999999998</v>
      </c>
      <c r="Q3" s="4">
        <f>O3+P3</f>
        <v>42935.277999999998</v>
      </c>
      <c r="R3" s="5">
        <f>IF(N3,(N3-Q3)/N3*100,0)</f>
        <v>9.6479840067374401</v>
      </c>
      <c r="S3" s="4">
        <v>4013</v>
      </c>
      <c r="T3" s="5">
        <f>IF(S3,(N3-(N3*9.5%)-O3)/S3,0)</f>
        <v>10.716571143783113</v>
      </c>
    </row>
    <row r="4" spans="1:20" x14ac:dyDescent="0.2">
      <c r="A4" s="4">
        <f>A3+1</f>
        <v>2</v>
      </c>
      <c r="B4" s="4" t="s">
        <v>49</v>
      </c>
      <c r="C4" s="4" t="s">
        <v>63</v>
      </c>
      <c r="D4" s="4" t="s">
        <v>35</v>
      </c>
      <c r="E4" s="4" t="s">
        <v>64</v>
      </c>
      <c r="F4" s="4">
        <v>2212.6819999999998</v>
      </c>
      <c r="G4" s="4">
        <v>2245.3679999999999</v>
      </c>
      <c r="H4" s="4">
        <v>20000</v>
      </c>
      <c r="I4" s="4">
        <v>0</v>
      </c>
      <c r="J4" s="4">
        <f>((G4-F4)*H4)+I4</f>
        <v>653720.00000000303</v>
      </c>
      <c r="K4" s="9">
        <v>0</v>
      </c>
      <c r="L4" s="9">
        <v>68993</v>
      </c>
      <c r="M4" s="9">
        <v>0</v>
      </c>
      <c r="N4" s="7">
        <f>J4+K4-L4+M4</f>
        <v>584727.00000000303</v>
      </c>
      <c r="O4" s="4">
        <v>536447.31000000006</v>
      </c>
      <c r="P4" s="4">
        <v>0</v>
      </c>
      <c r="Q4" s="4">
        <f>O4+P4</f>
        <v>536447.31000000006</v>
      </c>
      <c r="R4" s="12">
        <f>IF(N4,(N4-Q4)/N4*100,0)</f>
        <v>8.2567916309667115</v>
      </c>
      <c r="S4" s="4">
        <v>0</v>
      </c>
      <c r="T4" s="5">
        <f>IF(S4,(N4-(N4*9.5%)-O4)/S4,0)</f>
        <v>0</v>
      </c>
    </row>
    <row r="5" spans="1:20" x14ac:dyDescent="0.2">
      <c r="A5" s="4">
        <f>A4+1</f>
        <v>3</v>
      </c>
      <c r="B5" s="4" t="s">
        <v>49</v>
      </c>
      <c r="C5" s="4" t="s">
        <v>144</v>
      </c>
      <c r="D5" s="4" t="s">
        <v>38</v>
      </c>
      <c r="E5" s="4" t="s">
        <v>145</v>
      </c>
      <c r="F5" s="4">
        <v>888.92499999999995</v>
      </c>
      <c r="G5" s="4">
        <v>889.50400000000002</v>
      </c>
      <c r="H5" s="4">
        <v>20000</v>
      </c>
      <c r="I5" s="4">
        <v>0</v>
      </c>
      <c r="J5" s="4">
        <f>((G5-F5)*H5)+I5</f>
        <v>11580.000000001291</v>
      </c>
      <c r="K5" s="9">
        <v>0</v>
      </c>
      <c r="L5" s="9">
        <v>0</v>
      </c>
      <c r="M5" s="9">
        <v>0</v>
      </c>
      <c r="N5" s="7">
        <f>J5+K5-L5+M5</f>
        <v>11580.000000001291</v>
      </c>
      <c r="O5" s="4">
        <v>0</v>
      </c>
      <c r="P5" s="4">
        <v>10462.694</v>
      </c>
      <c r="Q5" s="4">
        <f>O5+P5</f>
        <v>10462.694</v>
      </c>
      <c r="R5" s="5">
        <f>IF(N5,(N5-Q5)/N5*100,0)</f>
        <v>9.6485837651223427</v>
      </c>
      <c r="S5" s="4">
        <v>2749</v>
      </c>
      <c r="T5" s="5">
        <f>IF(S5,(N5-(N5*9.5%)-O5)/S5,0)</f>
        <v>3.8122590032743431</v>
      </c>
    </row>
    <row r="6" spans="1:20" x14ac:dyDescent="0.2">
      <c r="A6" s="4">
        <f>A5+1</f>
        <v>4</v>
      </c>
      <c r="B6" s="4" t="s">
        <v>49</v>
      </c>
      <c r="C6" s="4" t="s">
        <v>136</v>
      </c>
      <c r="D6" s="4" t="s">
        <v>102</v>
      </c>
      <c r="E6" s="4" t="s">
        <v>137</v>
      </c>
      <c r="F6" s="4">
        <v>4350.1729999999998</v>
      </c>
      <c r="G6" s="4">
        <v>4355.326</v>
      </c>
      <c r="H6" s="4">
        <v>20000</v>
      </c>
      <c r="I6" s="4">
        <v>1796000</v>
      </c>
      <c r="J6" s="4">
        <f>((G6-F6)*H6)+I6</f>
        <v>1899060.0000000049</v>
      </c>
      <c r="K6" s="10">
        <v>0</v>
      </c>
      <c r="L6" s="9">
        <v>0</v>
      </c>
      <c r="M6" s="9">
        <v>0</v>
      </c>
      <c r="N6" s="7">
        <f>J6+K6-L6+M6</f>
        <v>1899060.0000000049</v>
      </c>
      <c r="O6" s="4">
        <v>1855225</v>
      </c>
      <c r="P6" s="4">
        <v>0</v>
      </c>
      <c r="Q6" s="4">
        <f>O6+P6</f>
        <v>1855225</v>
      </c>
      <c r="R6" s="12">
        <f>IF(N6,(N6-Q6)/N6*100,0)</f>
        <v>2.3082472381075259</v>
      </c>
      <c r="S6" s="4">
        <v>0</v>
      </c>
      <c r="T6" s="5">
        <f>IF(S6,(N6-(N6*9.5%)-O6)/S6,0)</f>
        <v>0</v>
      </c>
    </row>
    <row r="7" spans="1:20" x14ac:dyDescent="0.2">
      <c r="A7" s="4">
        <f>A6+1</f>
        <v>5</v>
      </c>
      <c r="B7" s="4" t="s">
        <v>49</v>
      </c>
      <c r="C7" s="4" t="s">
        <v>154</v>
      </c>
      <c r="D7" s="4" t="s">
        <v>38</v>
      </c>
      <c r="E7" s="4" t="s">
        <v>155</v>
      </c>
      <c r="F7" s="4">
        <v>526.77</v>
      </c>
      <c r="G7" s="4">
        <v>527.35799999999995</v>
      </c>
      <c r="H7" s="4">
        <v>40000</v>
      </c>
      <c r="I7" s="4">
        <v>0</v>
      </c>
      <c r="J7" s="4">
        <f>((G7-F7)*H7)+I7</f>
        <v>23519.999999998618</v>
      </c>
      <c r="K7" s="9">
        <v>0</v>
      </c>
      <c r="L7" s="9">
        <v>0</v>
      </c>
      <c r="M7" s="9">
        <v>0</v>
      </c>
      <c r="N7" s="7">
        <f>J7+K7-L7+M7</f>
        <v>23519.999999998618</v>
      </c>
      <c r="O7" s="4">
        <v>0</v>
      </c>
      <c r="P7" s="4">
        <v>21250.182000000001</v>
      </c>
      <c r="Q7" s="4">
        <f>O7+P7</f>
        <v>21250.182000000001</v>
      </c>
      <c r="R7" s="5">
        <f>IF(N7,(N7-Q7)/N7*100,0)</f>
        <v>9.6505867346885648</v>
      </c>
      <c r="S7" s="4">
        <v>2243</v>
      </c>
      <c r="T7" s="5">
        <f>IF(S7,(N7-(N7*9.5%)-O7)/S7,0)</f>
        <v>9.4897904592058619</v>
      </c>
    </row>
    <row r="8" spans="1:20" x14ac:dyDescent="0.2">
      <c r="A8" s="4">
        <f>A7+1</f>
        <v>6</v>
      </c>
      <c r="B8" s="4" t="s">
        <v>49</v>
      </c>
      <c r="C8" s="4" t="s">
        <v>156</v>
      </c>
      <c r="D8" s="4" t="s">
        <v>38</v>
      </c>
      <c r="E8" s="4" t="s">
        <v>157</v>
      </c>
      <c r="F8" s="4">
        <v>738.45500000000004</v>
      </c>
      <c r="G8" s="4">
        <v>747.93100000000004</v>
      </c>
      <c r="H8" s="4">
        <v>20000</v>
      </c>
      <c r="I8" s="4">
        <v>0</v>
      </c>
      <c r="J8" s="4">
        <f>((G8-F8)*H8)+I8</f>
        <v>189519.99999999997</v>
      </c>
      <c r="K8" s="9">
        <v>0</v>
      </c>
      <c r="L8" s="9">
        <v>0</v>
      </c>
      <c r="M8" s="9">
        <v>0</v>
      </c>
      <c r="N8" s="7">
        <f>J8+K8-L8+M8</f>
        <v>189519.99999999997</v>
      </c>
      <c r="O8" s="4">
        <v>0</v>
      </c>
      <c r="P8" s="4">
        <v>171230.73199999999</v>
      </c>
      <c r="Q8" s="4">
        <f>O8+P8</f>
        <v>171230.73199999999</v>
      </c>
      <c r="R8" s="5">
        <f>IF(N8,(N8-Q8)/N8*100,0)</f>
        <v>9.6503102574926043</v>
      </c>
      <c r="S8" s="4">
        <v>2801</v>
      </c>
      <c r="T8" s="5">
        <f>IF(S8,(N8-(N8*9.5%)-O8)/S8,0)</f>
        <v>61.23370224919671</v>
      </c>
    </row>
    <row r="9" spans="1:20" x14ac:dyDescent="0.2">
      <c r="A9" s="4">
        <f>A8+1</f>
        <v>7</v>
      </c>
      <c r="B9" s="4" t="s">
        <v>49</v>
      </c>
      <c r="C9" s="4" t="s">
        <v>77</v>
      </c>
      <c r="D9" s="4" t="s">
        <v>38</v>
      </c>
      <c r="E9" s="4" t="s">
        <v>78</v>
      </c>
      <c r="F9" s="4">
        <v>662.58900000000006</v>
      </c>
      <c r="G9" s="4">
        <v>668.38400000000001</v>
      </c>
      <c r="H9" s="4">
        <v>20000</v>
      </c>
      <c r="I9" s="4">
        <v>0</v>
      </c>
      <c r="J9" s="4">
        <f>((G9-F9)*H9)+I9</f>
        <v>115899.99999999919</v>
      </c>
      <c r="K9" s="9">
        <v>0</v>
      </c>
      <c r="L9" s="9">
        <v>0</v>
      </c>
      <c r="M9" s="9">
        <v>0</v>
      </c>
      <c r="N9" s="7">
        <f>J9+K9-L9+M9</f>
        <v>115899.99999999919</v>
      </c>
      <c r="O9" s="4">
        <v>0</v>
      </c>
      <c r="P9" s="4">
        <v>104716.11</v>
      </c>
      <c r="Q9" s="4">
        <f>O9+P9</f>
        <v>104716.11</v>
      </c>
      <c r="R9" s="5">
        <f>IF(N9,(N9-Q9)/N9*100,0)</f>
        <v>9.6496031061253351</v>
      </c>
      <c r="S9" s="4">
        <v>1101</v>
      </c>
      <c r="T9" s="5">
        <f>IF(S9,(N9-(N9*9.5%)-O9)/S9,0)</f>
        <v>95.267484105358093</v>
      </c>
    </row>
    <row r="10" spans="1:20" x14ac:dyDescent="0.2">
      <c r="A10" s="4">
        <f>A9+1</f>
        <v>8</v>
      </c>
      <c r="B10" s="4" t="s">
        <v>49</v>
      </c>
      <c r="C10" s="4" t="s">
        <v>81</v>
      </c>
      <c r="D10" s="4" t="s">
        <v>38</v>
      </c>
      <c r="E10" s="4" t="s">
        <v>82</v>
      </c>
      <c r="F10" s="4">
        <v>697.47799999999995</v>
      </c>
      <c r="G10" s="4">
        <v>700.34799999999996</v>
      </c>
      <c r="H10" s="4">
        <v>20000</v>
      </c>
      <c r="I10" s="4">
        <v>0</v>
      </c>
      <c r="J10" s="4">
        <f>((G10-F10)*H10)+I10</f>
        <v>57400.000000000087</v>
      </c>
      <c r="K10" s="9">
        <v>0</v>
      </c>
      <c r="L10" s="9">
        <v>0</v>
      </c>
      <c r="M10" s="9">
        <v>0</v>
      </c>
      <c r="N10" s="7">
        <f>J10+K10-L10+M10</f>
        <v>57400.000000000087</v>
      </c>
      <c r="O10" s="4">
        <v>0</v>
      </c>
      <c r="P10" s="4">
        <v>51860.256000000001</v>
      </c>
      <c r="Q10" s="4">
        <f>O10+P10</f>
        <v>51860.256000000001</v>
      </c>
      <c r="R10" s="5">
        <f>IF(N10,(N10-Q10)/N10*100,0)</f>
        <v>9.6511219512196469</v>
      </c>
      <c r="S10" s="4">
        <v>1832</v>
      </c>
      <c r="T10" s="5">
        <f>IF(S10,(N10-(N10*9.5%)-O10)/S10,0)</f>
        <v>28.355349344978208</v>
      </c>
    </row>
    <row r="11" spans="1:20" x14ac:dyDescent="0.2">
      <c r="A11" s="4">
        <f>A10+1</f>
        <v>9</v>
      </c>
      <c r="B11" s="4" t="s">
        <v>49</v>
      </c>
      <c r="C11" s="4" t="s">
        <v>85</v>
      </c>
      <c r="D11" s="4" t="s">
        <v>38</v>
      </c>
      <c r="E11" s="4" t="s">
        <v>86</v>
      </c>
      <c r="F11" s="4">
        <v>623.85500000000002</v>
      </c>
      <c r="G11" s="4">
        <v>627.94399999999996</v>
      </c>
      <c r="H11" s="4">
        <v>20000</v>
      </c>
      <c r="I11" s="4">
        <v>0</v>
      </c>
      <c r="J11" s="4">
        <f>((G11-F11)*H11)+I11</f>
        <v>81779.999999998836</v>
      </c>
      <c r="K11" s="9">
        <v>0</v>
      </c>
      <c r="L11" s="9">
        <v>0</v>
      </c>
      <c r="M11" s="9">
        <v>0</v>
      </c>
      <c r="N11" s="7">
        <f>J11+K11-L11+M11</f>
        <v>81779.999999998836</v>
      </c>
      <c r="O11" s="4">
        <v>0</v>
      </c>
      <c r="P11" s="4">
        <v>73888.547999999995</v>
      </c>
      <c r="Q11" s="4">
        <f>O11+P11</f>
        <v>73888.547999999995</v>
      </c>
      <c r="R11" s="5">
        <f>IF(N11,(N11-Q11)/N11*100,0)</f>
        <v>9.6496111518695926</v>
      </c>
      <c r="S11" s="4">
        <v>2118</v>
      </c>
      <c r="T11" s="5">
        <f>IF(S11,(N11-(N11*9.5%)-O11)/S11,0)</f>
        <v>34.943767705381937</v>
      </c>
    </row>
    <row r="12" spans="1:20" x14ac:dyDescent="0.2">
      <c r="A12" s="4">
        <f>A11+1</f>
        <v>10</v>
      </c>
      <c r="B12" s="4" t="s">
        <v>49</v>
      </c>
      <c r="C12" s="4" t="s">
        <v>50</v>
      </c>
      <c r="D12" s="4" t="s">
        <v>38</v>
      </c>
      <c r="E12" s="4" t="s">
        <v>51</v>
      </c>
      <c r="F12" s="4">
        <v>620.09799999999996</v>
      </c>
      <c r="G12" s="4">
        <v>623.41499999999996</v>
      </c>
      <c r="H12" s="4">
        <v>20000</v>
      </c>
      <c r="I12" s="4">
        <v>0</v>
      </c>
      <c r="J12" s="4">
        <f>((G12-F12)*H12)+I12</f>
        <v>66340.000000000146</v>
      </c>
      <c r="K12" s="9">
        <v>0</v>
      </c>
      <c r="L12" s="9">
        <v>0</v>
      </c>
      <c r="M12" s="9">
        <v>0</v>
      </c>
      <c r="N12" s="7">
        <f>J12+K12-L12+M12</f>
        <v>66340.000000000146</v>
      </c>
      <c r="O12" s="4">
        <v>0</v>
      </c>
      <c r="P12" s="4">
        <v>59937.694000000003</v>
      </c>
      <c r="Q12" s="4">
        <f>O12+P12</f>
        <v>59937.694000000003</v>
      </c>
      <c r="R12" s="5">
        <f>IF(N12,(N12-Q12)/N12*100,0)</f>
        <v>9.650747663551595</v>
      </c>
      <c r="S12" s="4">
        <v>1464</v>
      </c>
      <c r="T12" s="5">
        <f>IF(S12,(N12-(N12*9.5%)-O12)/S12,0)</f>
        <v>41.009357923497355</v>
      </c>
    </row>
    <row r="13" spans="1:20" x14ac:dyDescent="0.2">
      <c r="A13" s="4">
        <f>A12+1</f>
        <v>11</v>
      </c>
      <c r="B13" s="4" t="s">
        <v>49</v>
      </c>
      <c r="C13" s="4" t="s">
        <v>176</v>
      </c>
      <c r="D13" s="4" t="s">
        <v>35</v>
      </c>
      <c r="E13" s="4" t="s">
        <v>177</v>
      </c>
      <c r="F13" s="4">
        <v>28572</v>
      </c>
      <c r="G13" s="4">
        <v>28739.1</v>
      </c>
      <c r="H13" s="4">
        <v>2000</v>
      </c>
      <c r="I13" s="4">
        <v>0</v>
      </c>
      <c r="J13" s="4">
        <f>((G13-F13)*H13)+I13</f>
        <v>334199.99999999709</v>
      </c>
      <c r="K13" s="14">
        <v>50000</v>
      </c>
      <c r="L13" s="9">
        <v>0</v>
      </c>
      <c r="M13" s="9">
        <v>0</v>
      </c>
      <c r="N13" s="7">
        <f>J13+K13-L13+M13</f>
        <v>384199.99999999709</v>
      </c>
      <c r="O13" s="4">
        <v>349853.89</v>
      </c>
      <c r="P13" s="4">
        <v>0</v>
      </c>
      <c r="Q13" s="4">
        <f>O13+P13</f>
        <v>349853.89</v>
      </c>
      <c r="R13" s="11">
        <f>IF(N13,(N13-Q13)/N13*100,0)</f>
        <v>8.9396434148873851</v>
      </c>
      <c r="S13" s="4">
        <v>0</v>
      </c>
      <c r="T13" s="5">
        <f>IF(S13,(N13-(N13*9.5%)-O13)/S13,0)</f>
        <v>0</v>
      </c>
    </row>
    <row r="14" spans="1:20" x14ac:dyDescent="0.2">
      <c r="A14" s="4">
        <f>A13+1</f>
        <v>12</v>
      </c>
      <c r="B14" s="4" t="s">
        <v>49</v>
      </c>
      <c r="C14" s="4" t="s">
        <v>104</v>
      </c>
      <c r="D14" s="4" t="s">
        <v>35</v>
      </c>
      <c r="E14" s="4" t="s">
        <v>105</v>
      </c>
      <c r="F14" s="4">
        <v>2094.23</v>
      </c>
      <c r="G14" s="4">
        <v>2189.59</v>
      </c>
      <c r="H14" s="4">
        <v>2000</v>
      </c>
      <c r="I14" s="4">
        <v>0</v>
      </c>
      <c r="J14" s="4">
        <f>((G14-F14)*H14)+I14</f>
        <v>190720.00000000026</v>
      </c>
      <c r="K14" s="9">
        <v>0</v>
      </c>
      <c r="L14" s="9">
        <v>72735</v>
      </c>
      <c r="M14" s="9">
        <v>1765.68</v>
      </c>
      <c r="N14" s="7">
        <f>J14+K14-L14+M14</f>
        <v>119750.68000000025</v>
      </c>
      <c r="O14" s="4">
        <v>109679.19100000001</v>
      </c>
      <c r="P14" s="4">
        <v>0</v>
      </c>
      <c r="Q14" s="4">
        <f>O14+P14</f>
        <v>109679.19100000001</v>
      </c>
      <c r="R14" s="5">
        <f>IF(N14,(N14-Q14)/N14*100,0)</f>
        <v>8.4103814692327656</v>
      </c>
      <c r="S14" s="4">
        <v>0</v>
      </c>
      <c r="T14" s="5">
        <f>IF(S14,(N14-(N14*9.5%)-O14)/S14,0)</f>
        <v>0</v>
      </c>
    </row>
    <row r="15" spans="1:20" x14ac:dyDescent="0.2">
      <c r="A15" s="4">
        <f>A14+1</f>
        <v>13</v>
      </c>
      <c r="B15" s="4" t="s">
        <v>49</v>
      </c>
      <c r="C15" s="4" t="s">
        <v>106</v>
      </c>
      <c r="D15" s="4" t="s">
        <v>38</v>
      </c>
      <c r="E15" s="4" t="s">
        <v>107</v>
      </c>
      <c r="F15" s="4">
        <v>530.66999999999996</v>
      </c>
      <c r="G15" s="4">
        <v>545.61</v>
      </c>
      <c r="H15" s="4">
        <v>2000</v>
      </c>
      <c r="I15" s="4">
        <v>0</v>
      </c>
      <c r="J15" s="4">
        <f>((G15-F15)*H15)+I15</f>
        <v>29880.000000000109</v>
      </c>
      <c r="K15" s="9">
        <v>0</v>
      </c>
      <c r="L15" s="9">
        <v>0</v>
      </c>
      <c r="M15" s="9">
        <v>0</v>
      </c>
      <c r="N15" s="7">
        <f>J15+K15-L15+M15</f>
        <v>29880.000000000109</v>
      </c>
      <c r="O15" s="4">
        <v>129</v>
      </c>
      <c r="P15" s="4">
        <v>26867.241999999998</v>
      </c>
      <c r="Q15" s="4">
        <f>O15+P15</f>
        <v>26996.241999999998</v>
      </c>
      <c r="R15" s="5">
        <f>IF(N15,(N15-Q15)/N15*100,0)</f>
        <v>9.6511311914327305</v>
      </c>
      <c r="S15" s="4">
        <v>1195</v>
      </c>
      <c r="T15" s="5">
        <f>IF(S15,(N15-(N15*9.5%)-O15)/S15,0)</f>
        <v>22.520836820083765</v>
      </c>
    </row>
    <row r="16" spans="1:20" x14ac:dyDescent="0.2">
      <c r="A16" s="4">
        <f>A15+1</f>
        <v>14</v>
      </c>
      <c r="B16" s="4" t="s">
        <v>49</v>
      </c>
      <c r="C16" s="4" t="s">
        <v>52</v>
      </c>
      <c r="D16" s="4" t="s">
        <v>38</v>
      </c>
      <c r="E16" s="4" t="s">
        <v>53</v>
      </c>
      <c r="F16" s="4">
        <v>836.94</v>
      </c>
      <c r="G16" s="4">
        <v>858.83</v>
      </c>
      <c r="H16" s="4">
        <v>2000</v>
      </c>
      <c r="I16" s="4">
        <v>0</v>
      </c>
      <c r="J16" s="4">
        <f>((G16-F16)*H16)+I16</f>
        <v>43779.999999999971</v>
      </c>
      <c r="K16" s="9">
        <v>141727</v>
      </c>
      <c r="L16" s="9">
        <v>0</v>
      </c>
      <c r="M16" s="9">
        <v>0</v>
      </c>
      <c r="N16" s="7">
        <f>J16+K16-L16+M16</f>
        <v>185506.99999999997</v>
      </c>
      <c r="O16" s="4">
        <v>0</v>
      </c>
      <c r="P16" s="4">
        <v>167605.64799999999</v>
      </c>
      <c r="Q16" s="4">
        <f>O16+P16</f>
        <v>167605.64799999999</v>
      </c>
      <c r="R16" s="5">
        <f>IF(N16,(N16-Q16)/N16*100,0)</f>
        <v>9.6499603788536206</v>
      </c>
      <c r="S16" s="4">
        <v>1048</v>
      </c>
      <c r="T16" s="5">
        <f>IF(S16,(N16-(N16*9.5%)-O16)/S16,0)</f>
        <v>160.19449904580148</v>
      </c>
    </row>
    <row r="17" spans="1:20" x14ac:dyDescent="0.2">
      <c r="A17" s="4">
        <f>A16+1</f>
        <v>15</v>
      </c>
      <c r="B17" s="4" t="s">
        <v>49</v>
      </c>
      <c r="C17" s="4" t="s">
        <v>129</v>
      </c>
      <c r="D17" s="4" t="s">
        <v>38</v>
      </c>
      <c r="E17" s="4" t="s">
        <v>130</v>
      </c>
      <c r="F17" s="4">
        <v>1973.67</v>
      </c>
      <c r="G17" s="4">
        <v>2038.6</v>
      </c>
      <c r="H17" s="4">
        <v>2000</v>
      </c>
      <c r="I17" s="4">
        <v>0</v>
      </c>
      <c r="J17" s="4">
        <f>((G17-F17)*H17)+I17</f>
        <v>129859.99999999968</v>
      </c>
      <c r="K17" s="9">
        <v>0</v>
      </c>
      <c r="L17" s="14">
        <v>48893</v>
      </c>
      <c r="M17" s="9">
        <v>0</v>
      </c>
      <c r="N17" s="7">
        <f>J17+K17-L17+M17</f>
        <v>80966.99999999968</v>
      </c>
      <c r="O17" s="4">
        <v>347.17</v>
      </c>
      <c r="P17" s="4">
        <v>116982.557</v>
      </c>
      <c r="Q17" s="4">
        <f>O17+P17</f>
        <v>117329.727</v>
      </c>
      <c r="R17" s="11">
        <f>IF(N17,(N17-Q17)/N17*100,0)</f>
        <v>-44.910552447293909</v>
      </c>
      <c r="S17" s="4">
        <v>4104.5</v>
      </c>
      <c r="T17" s="5">
        <f>IF(S17,(N17-(N17*9.5%)-O17)/S17,0)</f>
        <v>17.767807284687468</v>
      </c>
    </row>
    <row r="18" spans="1:20" x14ac:dyDescent="0.2">
      <c r="A18" s="4">
        <f>A17+1</f>
        <v>16</v>
      </c>
      <c r="B18" s="4" t="s">
        <v>54</v>
      </c>
      <c r="C18" s="4" t="s">
        <v>55</v>
      </c>
      <c r="D18" s="4" t="s">
        <v>38</v>
      </c>
      <c r="E18" s="4" t="s">
        <v>56</v>
      </c>
      <c r="F18" s="4">
        <v>632.58000000000004</v>
      </c>
      <c r="G18" s="4">
        <v>638.41999999999996</v>
      </c>
      <c r="H18" s="4">
        <v>20000</v>
      </c>
      <c r="I18" s="4">
        <v>0</v>
      </c>
      <c r="J18" s="4">
        <f>((G18-F18)*H18)+I18</f>
        <v>116799.99999999837</v>
      </c>
      <c r="K18" s="10">
        <v>0</v>
      </c>
      <c r="L18" s="9">
        <v>0</v>
      </c>
      <c r="M18" s="9">
        <v>0</v>
      </c>
      <c r="N18" s="7">
        <f>J18+K18-L18+M18</f>
        <v>116799.99999999837</v>
      </c>
      <c r="O18" s="4">
        <v>0</v>
      </c>
      <c r="P18" s="4">
        <v>105529.52</v>
      </c>
      <c r="Q18" s="4">
        <f>O18+P18</f>
        <v>105529.52</v>
      </c>
      <c r="R18" s="5">
        <f>IF(N18,(N18-Q18)/N18*100,0)</f>
        <v>9.6493835616425709</v>
      </c>
      <c r="S18" s="4">
        <v>2764</v>
      </c>
      <c r="T18" s="5">
        <f>IF(S18,(N18-(N18*9.5%)-O18)/S18,0)</f>
        <v>38.243125904485723</v>
      </c>
    </row>
    <row r="19" spans="1:20" x14ac:dyDescent="0.2">
      <c r="A19" s="4">
        <f>A18+1</f>
        <v>17</v>
      </c>
      <c r="B19" s="4" t="s">
        <v>54</v>
      </c>
      <c r="C19" s="4" t="s">
        <v>69</v>
      </c>
      <c r="D19" s="4" t="s">
        <v>38</v>
      </c>
      <c r="E19" s="4" t="s">
        <v>70</v>
      </c>
      <c r="F19" s="4">
        <v>787.8</v>
      </c>
      <c r="G19" s="4">
        <v>795.1</v>
      </c>
      <c r="H19" s="4">
        <v>20000</v>
      </c>
      <c r="I19" s="4">
        <v>0</v>
      </c>
      <c r="J19" s="4">
        <f>((G19-F19)*H19)+I19</f>
        <v>146000.00000000137</v>
      </c>
      <c r="K19" s="9">
        <v>0</v>
      </c>
      <c r="L19" s="14">
        <v>30000</v>
      </c>
      <c r="M19" s="9">
        <v>0</v>
      </c>
      <c r="N19" s="7">
        <f>J19+K19-L19+M19</f>
        <v>116000.00000000137</v>
      </c>
      <c r="O19" s="4">
        <v>39.299999999999997</v>
      </c>
      <c r="P19" s="4">
        <v>131871.81200000001</v>
      </c>
      <c r="Q19" s="4">
        <f>O19+P19</f>
        <v>131911.11199999999</v>
      </c>
      <c r="R19" s="11">
        <f>IF(N19,(N19-Q19)/N19*100,0)</f>
        <v>-13.71647586206762</v>
      </c>
      <c r="S19" s="4">
        <v>3735</v>
      </c>
      <c r="T19" s="5">
        <f>IF(S19,(N19-(N19*9.5%)-O19)/S19,0)</f>
        <v>28.096572958501</v>
      </c>
    </row>
    <row r="20" spans="1:20" x14ac:dyDescent="0.2">
      <c r="A20" s="4">
        <f>A19+1</f>
        <v>18</v>
      </c>
      <c r="B20" s="4" t="s">
        <v>54</v>
      </c>
      <c r="C20" s="4" t="s">
        <v>138</v>
      </c>
      <c r="D20" s="4" t="s">
        <v>38</v>
      </c>
      <c r="E20" s="4" t="s">
        <v>139</v>
      </c>
      <c r="F20" s="4">
        <v>635.24</v>
      </c>
      <c r="G20" s="4">
        <v>637.55999999999995</v>
      </c>
      <c r="H20" s="4">
        <v>20000</v>
      </c>
      <c r="I20" s="4">
        <v>0</v>
      </c>
      <c r="J20" s="4">
        <f>((G20-F20)*H20)+I20</f>
        <v>46399.999999998727</v>
      </c>
      <c r="K20" s="9">
        <v>112245</v>
      </c>
      <c r="L20" s="9">
        <v>0</v>
      </c>
      <c r="M20" s="9">
        <v>0</v>
      </c>
      <c r="N20" s="7">
        <f>J20+K20-L20+M20</f>
        <v>158644.99999999872</v>
      </c>
      <c r="O20" s="4">
        <v>0</v>
      </c>
      <c r="P20" s="4">
        <v>143336.23699999999</v>
      </c>
      <c r="Q20" s="4">
        <f>O20+P20</f>
        <v>143336.23699999999</v>
      </c>
      <c r="R20" s="5">
        <f>IF(N20,(N20-Q20)/N20*100,0)</f>
        <v>9.6496977528436751</v>
      </c>
      <c r="S20" s="4">
        <v>2500.5</v>
      </c>
      <c r="T20" s="5">
        <f>IF(S20,(N20-(N20*9.5%)-O20)/S20,0)</f>
        <v>57.41800639871979</v>
      </c>
    </row>
    <row r="21" spans="1:20" x14ac:dyDescent="0.2">
      <c r="A21" s="4">
        <f>A20+1</f>
        <v>19</v>
      </c>
      <c r="B21" s="4" t="s">
        <v>54</v>
      </c>
      <c r="C21" s="4" t="s">
        <v>71</v>
      </c>
      <c r="D21" s="4" t="s">
        <v>38</v>
      </c>
      <c r="E21" s="4" t="s">
        <v>72</v>
      </c>
      <c r="F21" s="4">
        <v>588.15</v>
      </c>
      <c r="G21" s="4">
        <v>591.1</v>
      </c>
      <c r="H21" s="4">
        <v>20000</v>
      </c>
      <c r="I21" s="4">
        <v>0</v>
      </c>
      <c r="J21" s="4">
        <f>((G21-F21)*H21)+I21</f>
        <v>59000.000000000909</v>
      </c>
      <c r="K21" s="9">
        <v>0</v>
      </c>
      <c r="L21" s="9">
        <v>0</v>
      </c>
      <c r="M21" s="9">
        <v>0</v>
      </c>
      <c r="N21" s="7">
        <f>J21+K21-L21+M21</f>
        <v>59000.000000000909</v>
      </c>
      <c r="O21" s="4">
        <v>0</v>
      </c>
      <c r="P21" s="4">
        <v>53306.241999999998</v>
      </c>
      <c r="Q21" s="4">
        <f>O21+P21</f>
        <v>53306.241999999998</v>
      </c>
      <c r="R21" s="5">
        <f>IF(N21,(N21-Q21)/N21*100,0)</f>
        <v>9.6504372881369882</v>
      </c>
      <c r="S21" s="4">
        <v>2817</v>
      </c>
      <c r="T21" s="5">
        <f>IF(S21,(N21-(N21*9.5%)-O21)/S21,0)</f>
        <v>18.954561590344628</v>
      </c>
    </row>
    <row r="22" spans="1:20" x14ac:dyDescent="0.2">
      <c r="A22" s="4">
        <f>A21+1</f>
        <v>20</v>
      </c>
      <c r="B22" s="4" t="s">
        <v>54</v>
      </c>
      <c r="C22" s="4" t="s">
        <v>160</v>
      </c>
      <c r="D22" s="4" t="s">
        <v>38</v>
      </c>
      <c r="E22" s="4" t="s">
        <v>161</v>
      </c>
      <c r="F22" s="4">
        <v>432.02</v>
      </c>
      <c r="G22" s="4">
        <v>432.81</v>
      </c>
      <c r="H22" s="4">
        <v>40000</v>
      </c>
      <c r="I22" s="4">
        <v>0</v>
      </c>
      <c r="J22" s="4">
        <f>((G22-F22)*H22)+I22</f>
        <v>31600.000000000819</v>
      </c>
      <c r="K22" s="9">
        <v>0</v>
      </c>
      <c r="L22" s="9">
        <v>0</v>
      </c>
      <c r="M22" s="9">
        <v>0</v>
      </c>
      <c r="N22" s="7">
        <f>J22+K22-L22+M22</f>
        <v>31600.000000000819</v>
      </c>
      <c r="O22" s="4">
        <v>0</v>
      </c>
      <c r="P22" s="4">
        <v>28551.360000000001</v>
      </c>
      <c r="Q22" s="4">
        <f>O22+P22</f>
        <v>28551.360000000001</v>
      </c>
      <c r="R22" s="5">
        <f>IF(N22,(N22-Q22)/N22*100,0)</f>
        <v>9.6475949367111991</v>
      </c>
      <c r="S22" s="4">
        <v>4073.5</v>
      </c>
      <c r="T22" s="5">
        <f>IF(S22,(N22-(N22*9.5%)-O22)/S22,0)</f>
        <v>7.0204983429485068</v>
      </c>
    </row>
    <row r="23" spans="1:20" x14ac:dyDescent="0.2">
      <c r="A23" s="4">
        <f>A22+1</f>
        <v>21</v>
      </c>
      <c r="B23" s="4" t="s">
        <v>54</v>
      </c>
      <c r="C23" s="4" t="s">
        <v>75</v>
      </c>
      <c r="D23" s="4" t="s">
        <v>38</v>
      </c>
      <c r="E23" s="4" t="s">
        <v>76</v>
      </c>
      <c r="F23" s="4">
        <v>652.65</v>
      </c>
      <c r="G23" s="4">
        <v>654.6</v>
      </c>
      <c r="H23" s="4">
        <v>20000</v>
      </c>
      <c r="I23" s="4">
        <v>0</v>
      </c>
      <c r="J23" s="4">
        <f>((G23-F23)*H23)+I23</f>
        <v>39000.000000000909</v>
      </c>
      <c r="K23" s="9">
        <v>0</v>
      </c>
      <c r="L23" s="9">
        <v>0</v>
      </c>
      <c r="M23" s="9">
        <v>0</v>
      </c>
      <c r="N23" s="7">
        <f>J23+K23-L23+M23</f>
        <v>39000.000000000909</v>
      </c>
      <c r="O23" s="4">
        <v>0</v>
      </c>
      <c r="P23" s="4">
        <v>35237.531000000003</v>
      </c>
      <c r="Q23" s="4">
        <f>O23+P23</f>
        <v>35237.531000000003</v>
      </c>
      <c r="R23" s="5">
        <f>IF(N23,(N23-Q23)/N23*100,0)</f>
        <v>9.6473564102585101</v>
      </c>
      <c r="S23" s="4">
        <v>3811.5</v>
      </c>
      <c r="T23" s="5">
        <f>IF(S23,(N23-(N23*9.5%)-O23)/S23,0)</f>
        <v>9.2601338055885662</v>
      </c>
    </row>
    <row r="24" spans="1:20" x14ac:dyDescent="0.2">
      <c r="A24" s="4">
        <f>A23+1</f>
        <v>22</v>
      </c>
      <c r="B24" s="4" t="s">
        <v>54</v>
      </c>
      <c r="C24" s="4" t="s">
        <v>133</v>
      </c>
      <c r="D24" s="4" t="s">
        <v>134</v>
      </c>
      <c r="E24" s="4" t="s">
        <v>135</v>
      </c>
      <c r="F24" s="4">
        <v>640</v>
      </c>
      <c r="G24" s="4">
        <v>680</v>
      </c>
      <c r="H24" s="4">
        <v>2000</v>
      </c>
      <c r="I24" s="4">
        <v>0</v>
      </c>
      <c r="J24" s="4">
        <f>((G24-F24)*H24)+I24</f>
        <v>80000</v>
      </c>
      <c r="K24" s="14">
        <v>2000</v>
      </c>
      <c r="L24" s="9">
        <v>0</v>
      </c>
      <c r="M24" s="9">
        <v>0</v>
      </c>
      <c r="N24" s="7">
        <f>J24+K24-L24+M24</f>
        <v>82000</v>
      </c>
      <c r="O24" s="4">
        <v>74474.28</v>
      </c>
      <c r="P24" s="4">
        <v>0</v>
      </c>
      <c r="Q24" s="4">
        <f>O24+P24</f>
        <v>74474.28</v>
      </c>
      <c r="R24" s="11">
        <f>IF(N24,(N24-Q24)/N24*100,0)</f>
        <v>9.1777073170731729</v>
      </c>
      <c r="S24" s="4">
        <v>0</v>
      </c>
      <c r="T24" s="5">
        <f>IF(S24,(N24-(N24*9.5%)-O24)/S24,0)</f>
        <v>0</v>
      </c>
    </row>
    <row r="25" spans="1:20" x14ac:dyDescent="0.2">
      <c r="A25" s="4">
        <f>A24+1</f>
        <v>23</v>
      </c>
      <c r="B25" s="4" t="s">
        <v>54</v>
      </c>
      <c r="C25" s="4" t="s">
        <v>87</v>
      </c>
      <c r="D25" s="4" t="s">
        <v>35</v>
      </c>
      <c r="E25" s="4" t="s">
        <v>88</v>
      </c>
      <c r="F25" s="4">
        <v>1897.87</v>
      </c>
      <c r="G25" s="4">
        <v>1920.4</v>
      </c>
      <c r="H25" s="4">
        <v>20000</v>
      </c>
      <c r="I25" s="4">
        <v>0</v>
      </c>
      <c r="J25" s="4">
        <f>((G25-F25)*H25)+I25</f>
        <v>450600.00000000402</v>
      </c>
      <c r="K25" s="9">
        <v>0</v>
      </c>
      <c r="L25" s="9">
        <v>112245</v>
      </c>
      <c r="M25" s="9">
        <v>9738</v>
      </c>
      <c r="N25" s="7">
        <f>J25+K25-L25+M25</f>
        <v>348093.00000000402</v>
      </c>
      <c r="O25" s="4">
        <v>318567.34000000003</v>
      </c>
      <c r="P25" s="4">
        <v>0</v>
      </c>
      <c r="Q25" s="4">
        <f>O25+P25</f>
        <v>318567.34000000003</v>
      </c>
      <c r="R25" s="5">
        <f>IF(N25,(N25-Q25)/N25*100,0)</f>
        <v>8.4821182844824943</v>
      </c>
      <c r="S25" s="4">
        <v>0</v>
      </c>
      <c r="T25" s="5">
        <f>IF(S25,(N25-(N25*9.5%)-O25)/S25,0)</f>
        <v>0</v>
      </c>
    </row>
    <row r="26" spans="1:20" x14ac:dyDescent="0.2">
      <c r="A26" s="4">
        <f>A25+1</f>
        <v>24</v>
      </c>
      <c r="B26" s="4" t="s">
        <v>54</v>
      </c>
      <c r="C26" s="4" t="s">
        <v>168</v>
      </c>
      <c r="D26" s="4" t="s">
        <v>35</v>
      </c>
      <c r="E26" s="4" t="s">
        <v>169</v>
      </c>
      <c r="F26" s="4">
        <v>1522.76</v>
      </c>
      <c r="G26" s="4">
        <v>1541.42</v>
      </c>
      <c r="H26" s="4">
        <v>20000</v>
      </c>
      <c r="I26" s="4">
        <v>0</v>
      </c>
      <c r="J26" s="4">
        <f>((G26-F26)*H26)+I26</f>
        <v>373200.00000000163</v>
      </c>
      <c r="K26" s="9">
        <v>0</v>
      </c>
      <c r="L26" s="9">
        <v>127677</v>
      </c>
      <c r="M26" s="9">
        <v>0</v>
      </c>
      <c r="N26" s="7">
        <f>J26+K26-L26+M26</f>
        <v>245523.00000000163</v>
      </c>
      <c r="O26" s="4">
        <v>224047.86</v>
      </c>
      <c r="P26" s="4">
        <v>0</v>
      </c>
      <c r="Q26" s="4">
        <f>O26+P26</f>
        <v>224047.86</v>
      </c>
      <c r="R26" s="5">
        <f>IF(N26,(N26-Q26)/N26*100,0)</f>
        <v>8.746691755966447</v>
      </c>
      <c r="S26" s="4">
        <v>0</v>
      </c>
      <c r="T26" s="5">
        <f>IF(S26,(N26-(N26*9.5%)-O26)/S26,0)</f>
        <v>0</v>
      </c>
    </row>
    <row r="27" spans="1:20" x14ac:dyDescent="0.2">
      <c r="A27" s="4">
        <f>A26+1</f>
        <v>25</v>
      </c>
      <c r="B27" s="4" t="s">
        <v>54</v>
      </c>
      <c r="C27" s="4" t="s">
        <v>174</v>
      </c>
      <c r="D27" s="4" t="s">
        <v>35</v>
      </c>
      <c r="E27" s="4" t="s">
        <v>175</v>
      </c>
      <c r="F27" s="4">
        <v>1402.72</v>
      </c>
      <c r="G27" s="4">
        <v>1421.56</v>
      </c>
      <c r="H27" s="4">
        <v>10000</v>
      </c>
      <c r="I27" s="4">
        <v>0</v>
      </c>
      <c r="J27" s="4">
        <f>((G27-F27)*H27)+I27</f>
        <v>188399.99999999919</v>
      </c>
      <c r="K27" s="14">
        <v>82896</v>
      </c>
      <c r="L27" s="9">
        <v>0</v>
      </c>
      <c r="M27" s="9">
        <v>0</v>
      </c>
      <c r="N27" s="7">
        <f>J27+K27-L27+M27</f>
        <v>271295.99999999919</v>
      </c>
      <c r="O27" s="4">
        <v>247862.61</v>
      </c>
      <c r="P27" s="4">
        <v>0</v>
      </c>
      <c r="Q27" s="4">
        <f>O27+P27</f>
        <v>247862.61</v>
      </c>
      <c r="R27" s="11">
        <f>IF(N27,(N27-Q27)/N27*100,0)</f>
        <v>8.6375729830145929</v>
      </c>
      <c r="S27" s="4">
        <v>0</v>
      </c>
      <c r="T27" s="5">
        <f>IF(S27,(N27-(N27*9.5%)-O27)/S27,0)</f>
        <v>0</v>
      </c>
    </row>
    <row r="28" spans="1:20" x14ac:dyDescent="0.2">
      <c r="A28" s="4">
        <f>A27+1</f>
        <v>26</v>
      </c>
      <c r="B28" s="4" t="s">
        <v>54</v>
      </c>
      <c r="C28" s="4" t="s">
        <v>95</v>
      </c>
      <c r="D28" s="4" t="s">
        <v>38</v>
      </c>
      <c r="E28" s="4" t="s">
        <v>96</v>
      </c>
      <c r="F28" s="4">
        <v>5637</v>
      </c>
      <c r="G28" s="4">
        <v>5669.4</v>
      </c>
      <c r="H28" s="4">
        <v>2000</v>
      </c>
      <c r="I28" s="4">
        <v>0</v>
      </c>
      <c r="J28" s="4">
        <f>((G28-F28)*H28)+I28</f>
        <v>64799.999999999272</v>
      </c>
      <c r="K28" s="9">
        <v>0</v>
      </c>
      <c r="L28" s="9">
        <v>0</v>
      </c>
      <c r="M28" s="9">
        <v>0</v>
      </c>
      <c r="N28" s="7">
        <f>J28+K28-L28+M28</f>
        <v>64799.999999999272</v>
      </c>
      <c r="O28" s="4">
        <v>0</v>
      </c>
      <c r="P28" s="4">
        <v>58547.034</v>
      </c>
      <c r="Q28" s="4">
        <f>O28+P28</f>
        <v>58547.034</v>
      </c>
      <c r="R28" s="5">
        <f>IF(N28,(N28-Q28)/N28*100,0)</f>
        <v>9.6496388888878748</v>
      </c>
      <c r="S28" s="4">
        <v>1410.5</v>
      </c>
      <c r="T28" s="5">
        <f>IF(S28,(N28-(N28*9.5%)-O28)/S28,0)</f>
        <v>41.576745834809884</v>
      </c>
    </row>
    <row r="29" spans="1:20" x14ac:dyDescent="0.2">
      <c r="A29" s="4">
        <f>A28+1</f>
        <v>27</v>
      </c>
      <c r="B29" s="4" t="s">
        <v>54</v>
      </c>
      <c r="C29" s="4" t="s">
        <v>97</v>
      </c>
      <c r="D29" s="4" t="s">
        <v>38</v>
      </c>
      <c r="E29" s="4" t="s">
        <v>98</v>
      </c>
      <c r="F29" s="4">
        <v>36.92</v>
      </c>
      <c r="G29" s="4">
        <v>39.886000000000003</v>
      </c>
      <c r="H29" s="4">
        <v>20000</v>
      </c>
      <c r="I29" s="4">
        <v>0</v>
      </c>
      <c r="J29" s="4">
        <f>((G29-F29)*H29)+I29</f>
        <v>59320.000000000022</v>
      </c>
      <c r="K29" s="10">
        <v>0</v>
      </c>
      <c r="L29" s="9">
        <v>0</v>
      </c>
      <c r="M29" s="9">
        <v>0</v>
      </c>
      <c r="N29" s="7">
        <f>J29+K29-L29+M29</f>
        <v>59320.000000000022</v>
      </c>
      <c r="O29" s="4">
        <v>0</v>
      </c>
      <c r="P29" s="4">
        <v>53595.519999999997</v>
      </c>
      <c r="Q29" s="4">
        <f>O29+P29</f>
        <v>53595.519999999997</v>
      </c>
      <c r="R29" s="5">
        <f>IF(N29,(N29-Q29)/N29*100,0)</f>
        <v>9.6501685772083992</v>
      </c>
      <c r="S29" s="4">
        <v>1522.6</v>
      </c>
      <c r="T29" s="5">
        <f>IF(S29,(N29-(N29*9.5%)-O29)/S29,0)</f>
        <v>35.25850518849338</v>
      </c>
    </row>
    <row r="30" spans="1:20" x14ac:dyDescent="0.2">
      <c r="A30" s="4">
        <f>A29+1</f>
        <v>28</v>
      </c>
      <c r="B30" s="4" t="s">
        <v>54</v>
      </c>
      <c r="C30" s="4" t="s">
        <v>131</v>
      </c>
      <c r="D30" s="4" t="s">
        <v>38</v>
      </c>
      <c r="E30" s="4" t="s">
        <v>132</v>
      </c>
      <c r="F30" s="4">
        <v>5678.9</v>
      </c>
      <c r="G30" s="4">
        <v>5716.3</v>
      </c>
      <c r="H30" s="4">
        <v>2000</v>
      </c>
      <c r="I30" s="4">
        <v>0</v>
      </c>
      <c r="J30" s="4">
        <f>((G30-F30)*H30)+I30</f>
        <v>74800.000000001091</v>
      </c>
      <c r="K30" s="9">
        <v>0</v>
      </c>
      <c r="L30" s="9">
        <v>0</v>
      </c>
      <c r="M30" s="9">
        <v>0</v>
      </c>
      <c r="N30" s="7">
        <f>J30+K30-L30+M30</f>
        <v>74800.000000001091</v>
      </c>
      <c r="O30" s="4">
        <v>0</v>
      </c>
      <c r="P30" s="4">
        <v>67582.241999999998</v>
      </c>
      <c r="Q30" s="4">
        <f>O30+P30</f>
        <v>67582.241999999998</v>
      </c>
      <c r="R30" s="5">
        <f>IF(N30,(N30-Q30)/N30*100,0)</f>
        <v>9.649409090910412</v>
      </c>
      <c r="S30" s="4">
        <v>2983.5</v>
      </c>
      <c r="T30" s="5">
        <f>IF(S30,(N30-(N30*9.5%)-O30)/S30,0)</f>
        <v>22.68945868945902</v>
      </c>
    </row>
    <row r="31" spans="1:20" x14ac:dyDescent="0.2">
      <c r="A31" s="4">
        <f>A30+1</f>
        <v>29</v>
      </c>
      <c r="B31" s="4" t="s">
        <v>54</v>
      </c>
      <c r="C31" s="4" t="s">
        <v>108</v>
      </c>
      <c r="D31" s="4" t="s">
        <v>38</v>
      </c>
      <c r="E31" s="4" t="s">
        <v>109</v>
      </c>
      <c r="F31" s="4">
        <v>1457</v>
      </c>
      <c r="G31" s="4">
        <v>1471</v>
      </c>
      <c r="H31" s="4">
        <v>4000</v>
      </c>
      <c r="I31" s="4">
        <v>0</v>
      </c>
      <c r="J31" s="4">
        <f>((G31-F31)*H31)+I31</f>
        <v>56000</v>
      </c>
      <c r="K31" s="9">
        <v>0</v>
      </c>
      <c r="L31" s="9">
        <v>15912</v>
      </c>
      <c r="M31" s="9">
        <v>0</v>
      </c>
      <c r="N31" s="7">
        <f>J31+K31-L31+M31</f>
        <v>40088</v>
      </c>
      <c r="O31" s="4">
        <v>0</v>
      </c>
      <c r="P31" s="4">
        <v>36220.328000000001</v>
      </c>
      <c r="Q31" s="4">
        <f>O31+P31</f>
        <v>36220.328000000001</v>
      </c>
      <c r="R31" s="5">
        <f>IF(N31,(N31-Q31)/N31*100,0)</f>
        <v>9.6479545000997771</v>
      </c>
      <c r="S31" s="4">
        <v>4718</v>
      </c>
      <c r="T31" s="5">
        <f>IF(S31,(N31-(N31*9.5%)-O31)/S31,0)</f>
        <v>7.6896227214921575</v>
      </c>
    </row>
    <row r="32" spans="1:20" x14ac:dyDescent="0.2">
      <c r="A32" s="4">
        <f>A31+1</f>
        <v>30</v>
      </c>
      <c r="B32" s="4" t="s">
        <v>40</v>
      </c>
      <c r="C32" s="4" t="s">
        <v>127</v>
      </c>
      <c r="D32" s="4" t="s">
        <v>38</v>
      </c>
      <c r="E32" s="4" t="s">
        <v>128</v>
      </c>
      <c r="F32" s="4">
        <v>515.6</v>
      </c>
      <c r="G32" s="4">
        <v>571.91</v>
      </c>
      <c r="H32" s="4">
        <v>2000</v>
      </c>
      <c r="I32" s="4">
        <v>0</v>
      </c>
      <c r="J32" s="4">
        <f>((G32-F32)*H32)+I32</f>
        <v>112619.99999999988</v>
      </c>
      <c r="K32" s="9">
        <v>0</v>
      </c>
      <c r="L32" s="9">
        <v>0</v>
      </c>
      <c r="M32" s="9">
        <v>0</v>
      </c>
      <c r="N32" s="7">
        <f>J32+K32-L32+M32</f>
        <v>112619.99999999988</v>
      </c>
      <c r="O32" s="4">
        <v>0</v>
      </c>
      <c r="P32" s="4">
        <v>101751.95600000001</v>
      </c>
      <c r="Q32" s="4">
        <f>O32+P32</f>
        <v>101751.95600000001</v>
      </c>
      <c r="R32" s="5">
        <f>IF(N32,(N32-Q32)/N32*100,0)</f>
        <v>9.6501900195346195</v>
      </c>
      <c r="S32" s="4">
        <v>1251.5</v>
      </c>
      <c r="T32" s="5">
        <f>IF(S32,(N32-(N32*9.5%)-O32)/S32,0)</f>
        <v>81.43915301638026</v>
      </c>
    </row>
    <row r="33" spans="1:20" x14ac:dyDescent="0.2">
      <c r="A33" s="4">
        <f>A32+1</f>
        <v>31</v>
      </c>
      <c r="B33" s="4" t="s">
        <v>40</v>
      </c>
      <c r="C33" s="4" t="s">
        <v>125</v>
      </c>
      <c r="D33" s="4" t="s">
        <v>38</v>
      </c>
      <c r="E33" s="4" t="s">
        <v>126</v>
      </c>
      <c r="F33" s="4">
        <v>542.21</v>
      </c>
      <c r="G33" s="4">
        <v>584.38</v>
      </c>
      <c r="H33" s="4">
        <v>2000</v>
      </c>
      <c r="I33" s="4">
        <v>0</v>
      </c>
      <c r="J33" s="4">
        <f>((G33-F33)*H33)+I33</f>
        <v>84339.999999999913</v>
      </c>
      <c r="K33" s="9">
        <v>0</v>
      </c>
      <c r="L33" s="9">
        <v>0</v>
      </c>
      <c r="M33" s="9">
        <v>0</v>
      </c>
      <c r="N33" s="7">
        <f>J33+K33-L33+M33</f>
        <v>84339.999999999913</v>
      </c>
      <c r="O33" s="4">
        <v>0</v>
      </c>
      <c r="P33" s="4">
        <v>76200.864000000001</v>
      </c>
      <c r="Q33" s="4">
        <f>O33+P33</f>
        <v>76200.864000000001</v>
      </c>
      <c r="R33" s="5">
        <f>IF(N33,(N33-Q33)/N33*100,0)</f>
        <v>9.6503865307089391</v>
      </c>
      <c r="S33" s="4">
        <v>1464.5</v>
      </c>
      <c r="T33" s="5">
        <f>IF(S33,(N33-(N33*9.5%)-O33)/S33,0)</f>
        <v>52.118607033117051</v>
      </c>
    </row>
    <row r="34" spans="1:20" x14ac:dyDescent="0.2">
      <c r="A34" s="4">
        <f>A33+1</f>
        <v>32</v>
      </c>
      <c r="B34" s="4" t="s">
        <v>40</v>
      </c>
      <c r="C34" s="4" t="s">
        <v>47</v>
      </c>
      <c r="D34" s="4" t="s">
        <v>38</v>
      </c>
      <c r="E34" s="4" t="s">
        <v>48</v>
      </c>
      <c r="F34" s="4">
        <v>365.23</v>
      </c>
      <c r="G34" s="4">
        <v>398.8</v>
      </c>
      <c r="H34" s="4">
        <v>2000</v>
      </c>
      <c r="I34" s="4">
        <v>0</v>
      </c>
      <c r="J34" s="4">
        <f>((G34-F34)*H34)+I34</f>
        <v>67139.999999999985</v>
      </c>
      <c r="K34" s="9">
        <v>0</v>
      </c>
      <c r="L34" s="9">
        <v>0</v>
      </c>
      <c r="M34" s="9">
        <v>0</v>
      </c>
      <c r="N34" s="7">
        <f>J34+K34-L34+M34</f>
        <v>67139.999999999985</v>
      </c>
      <c r="O34" s="4">
        <v>0</v>
      </c>
      <c r="P34" s="4">
        <v>60660.012000000002</v>
      </c>
      <c r="Q34" s="4">
        <f>O34+P34</f>
        <v>60660.012000000002</v>
      </c>
      <c r="R34" s="5">
        <f>IF(N34,(N34-Q34)/N34*100,0)</f>
        <v>9.6514566577300922</v>
      </c>
      <c r="S34" s="4">
        <v>2247</v>
      </c>
      <c r="T34" s="5">
        <f>IF(S34,(N34-(N34*9.5%)-O34)/S34,0)</f>
        <v>27.041255006675563</v>
      </c>
    </row>
    <row r="35" spans="1:20" x14ac:dyDescent="0.2">
      <c r="A35" s="4">
        <f>A34+1</f>
        <v>33</v>
      </c>
      <c r="B35" s="4" t="s">
        <v>40</v>
      </c>
      <c r="C35" s="4" t="s">
        <v>123</v>
      </c>
      <c r="D35" s="4" t="s">
        <v>38</v>
      </c>
      <c r="E35" s="4" t="s">
        <v>124</v>
      </c>
      <c r="F35" s="4">
        <v>459.06</v>
      </c>
      <c r="G35" s="4">
        <v>479.6</v>
      </c>
      <c r="H35" s="4">
        <v>2000</v>
      </c>
      <c r="I35" s="4">
        <v>0</v>
      </c>
      <c r="J35" s="4">
        <f>((G35-F35)*H35)+I35</f>
        <v>41080.000000000044</v>
      </c>
      <c r="K35" s="9">
        <v>0</v>
      </c>
      <c r="L35" s="9">
        <v>0</v>
      </c>
      <c r="M35" s="9">
        <v>0</v>
      </c>
      <c r="N35" s="7">
        <f>J35+K35-L35+M35</f>
        <v>41080.000000000044</v>
      </c>
      <c r="O35" s="4">
        <v>0</v>
      </c>
      <c r="P35" s="4">
        <v>37115.495999999999</v>
      </c>
      <c r="Q35" s="4">
        <f>O35+P35</f>
        <v>37115.495999999999</v>
      </c>
      <c r="R35" s="5">
        <f>IF(N35,(N35-Q35)/N35*100,0)</f>
        <v>9.6506913339825715</v>
      </c>
      <c r="S35" s="4">
        <v>1130.5</v>
      </c>
      <c r="T35" s="5">
        <f>IF(S35,(N35-(N35*9.5%)-O35)/S35,0)</f>
        <v>32.885802742149522</v>
      </c>
    </row>
    <row r="36" spans="1:20" x14ac:dyDescent="0.2">
      <c r="A36" s="4">
        <f>A35+1</f>
        <v>34</v>
      </c>
      <c r="B36" s="4" t="s">
        <v>40</v>
      </c>
      <c r="C36" s="17" t="s">
        <v>121</v>
      </c>
      <c r="D36" s="4" t="s">
        <v>38</v>
      </c>
      <c r="E36" s="4" t="s">
        <v>122</v>
      </c>
      <c r="F36" s="4">
        <v>197.1</v>
      </c>
      <c r="G36" s="4">
        <v>199.65</v>
      </c>
      <c r="H36" s="4">
        <v>2000</v>
      </c>
      <c r="I36" s="4">
        <v>0</v>
      </c>
      <c r="J36" s="4">
        <f>((G36-F36)*H36)+I36</f>
        <v>5100.0000000000227</v>
      </c>
      <c r="K36" s="9">
        <v>132202</v>
      </c>
      <c r="L36" s="9">
        <v>0</v>
      </c>
      <c r="M36" s="9">
        <v>0</v>
      </c>
      <c r="N36" s="7">
        <f>J36+K36-L36+M36</f>
        <v>137302.00000000003</v>
      </c>
      <c r="O36" s="4">
        <v>0</v>
      </c>
      <c r="P36" s="4">
        <v>124052.572</v>
      </c>
      <c r="Q36" s="4">
        <f>O36+P36</f>
        <v>124052.572</v>
      </c>
      <c r="R36" s="5">
        <f>IF(N36,(N36-Q36)/N36*100,0)</f>
        <v>9.6498434108753148</v>
      </c>
      <c r="S36" s="4">
        <v>1040.5</v>
      </c>
      <c r="T36" s="5">
        <f>IF(S36,(N36-(N36*9.5%)-O36)/S36,0)</f>
        <v>119.42172993753006</v>
      </c>
    </row>
    <row r="37" spans="1:20" x14ac:dyDescent="0.2">
      <c r="A37" s="4">
        <f>A36+1</f>
        <v>35</v>
      </c>
      <c r="B37" s="4" t="s">
        <v>40</v>
      </c>
      <c r="C37" s="4" t="s">
        <v>45</v>
      </c>
      <c r="D37" s="4" t="s">
        <v>38</v>
      </c>
      <c r="E37" s="4" t="s">
        <v>46</v>
      </c>
      <c r="F37" s="4">
        <v>450.75</v>
      </c>
      <c r="G37" s="4">
        <v>478.89</v>
      </c>
      <c r="H37" s="4">
        <v>2000</v>
      </c>
      <c r="I37" s="4">
        <v>0</v>
      </c>
      <c r="J37" s="4">
        <f>((G37-F37)*H37)+I37</f>
        <v>56279.999999999971</v>
      </c>
      <c r="K37" s="9">
        <v>0</v>
      </c>
      <c r="L37" s="9">
        <v>0</v>
      </c>
      <c r="M37" s="9">
        <v>0</v>
      </c>
      <c r="N37" s="7">
        <f>J37+K37-L37+M37</f>
        <v>56279.999999999971</v>
      </c>
      <c r="O37" s="4">
        <v>0</v>
      </c>
      <c r="P37" s="4">
        <v>50848.534</v>
      </c>
      <c r="Q37" s="4">
        <f>O37+P37</f>
        <v>50848.534</v>
      </c>
      <c r="R37" s="5">
        <f>IF(N37,(N37-Q37)/N37*100,0)</f>
        <v>9.6507924662401816</v>
      </c>
      <c r="S37" s="4">
        <v>1246.5</v>
      </c>
      <c r="T37" s="5">
        <f>IF(S37,(N37-(N37*9.5%)-O37)/S37,0)</f>
        <v>40.861131167268326</v>
      </c>
    </row>
    <row r="38" spans="1:20" x14ac:dyDescent="0.2">
      <c r="A38" s="4">
        <f>A37+1</f>
        <v>36</v>
      </c>
      <c r="B38" s="4" t="s">
        <v>40</v>
      </c>
      <c r="C38" s="4" t="s">
        <v>43</v>
      </c>
      <c r="D38" s="4" t="s">
        <v>38</v>
      </c>
      <c r="E38" s="4" t="s">
        <v>44</v>
      </c>
      <c r="F38" s="4">
        <v>388.45</v>
      </c>
      <c r="G38" s="4">
        <v>405.11</v>
      </c>
      <c r="H38" s="4">
        <v>2000</v>
      </c>
      <c r="I38" s="4">
        <v>0</v>
      </c>
      <c r="J38" s="4">
        <f>((G38-F38)*H38)+I38</f>
        <v>33320.000000000051</v>
      </c>
      <c r="K38" s="9">
        <v>0</v>
      </c>
      <c r="L38" s="9">
        <v>0</v>
      </c>
      <c r="M38" s="9">
        <v>0</v>
      </c>
      <c r="N38" s="7">
        <f>J38+K38-L38+M38</f>
        <v>33320.000000000051</v>
      </c>
      <c r="O38" s="4">
        <v>0</v>
      </c>
      <c r="P38" s="4">
        <v>30104.674999999999</v>
      </c>
      <c r="Q38" s="4">
        <f>O38+P38</f>
        <v>30104.674999999999</v>
      </c>
      <c r="R38" s="5">
        <f>IF(N38,(N38-Q38)/N38*100,0)</f>
        <v>9.6498349339737288</v>
      </c>
      <c r="S38" s="4">
        <v>1306</v>
      </c>
      <c r="T38" s="5">
        <f>IF(S38,(N38-(N38*9.5%)-O38)/S38,0)</f>
        <v>23.089280245023005</v>
      </c>
    </row>
    <row r="39" spans="1:20" x14ac:dyDescent="0.2">
      <c r="A39" s="4">
        <f>A38+1</f>
        <v>37</v>
      </c>
      <c r="B39" s="4" t="s">
        <v>40</v>
      </c>
      <c r="C39" s="4" t="s">
        <v>41</v>
      </c>
      <c r="D39" s="4" t="s">
        <v>35</v>
      </c>
      <c r="E39" s="4" t="s">
        <v>42</v>
      </c>
      <c r="F39" s="4">
        <v>1079.28</v>
      </c>
      <c r="G39" s="4">
        <v>1220.1500000000001</v>
      </c>
      <c r="H39" s="4">
        <v>2000</v>
      </c>
      <c r="I39" s="4">
        <v>0</v>
      </c>
      <c r="J39" s="4">
        <f>((G39-F39)*H39)+I39</f>
        <v>281740.00000000023</v>
      </c>
      <c r="K39" s="9">
        <v>0</v>
      </c>
      <c r="L39" s="14">
        <v>132202</v>
      </c>
      <c r="M39" s="9">
        <v>0</v>
      </c>
      <c r="N39" s="7">
        <f>J39+K39-L39+M39</f>
        <v>149538.00000000023</v>
      </c>
      <c r="O39" s="4">
        <v>137192.82999999999</v>
      </c>
      <c r="P39" s="4">
        <v>0</v>
      </c>
      <c r="Q39" s="4">
        <f>O39+P39</f>
        <v>137192.82999999999</v>
      </c>
      <c r="R39" s="11">
        <f>IF(N39,(N39-Q39)/N39*100,0)</f>
        <v>8.2555403977585797</v>
      </c>
      <c r="S39" s="4">
        <v>0</v>
      </c>
      <c r="T39" s="5">
        <f>IF(S39,(N39-(N39*9.5%)-O39)/S39,0)</f>
        <v>0</v>
      </c>
    </row>
    <row r="40" spans="1:20" x14ac:dyDescent="0.2">
      <c r="A40" s="4">
        <f>A39+1</f>
        <v>38</v>
      </c>
      <c r="B40" s="4" t="s">
        <v>110</v>
      </c>
      <c r="C40" s="4" t="s">
        <v>111</v>
      </c>
      <c r="D40" s="4" t="s">
        <v>38</v>
      </c>
      <c r="E40" s="4" t="s">
        <v>112</v>
      </c>
      <c r="F40" s="4">
        <v>916.11099999999999</v>
      </c>
      <c r="G40" s="4">
        <v>919.72400000000005</v>
      </c>
      <c r="H40" s="4">
        <v>20000</v>
      </c>
      <c r="I40" s="4">
        <v>0</v>
      </c>
      <c r="J40" s="4">
        <f>((G40-F40)*H40)+I40</f>
        <v>72260.000000001135</v>
      </c>
      <c r="K40" s="9">
        <v>0</v>
      </c>
      <c r="L40" s="9">
        <v>0</v>
      </c>
      <c r="M40" s="9">
        <v>0</v>
      </c>
      <c r="N40" s="7">
        <f>J40+K40-L40+M40</f>
        <v>72260.000000001135</v>
      </c>
      <c r="O40" s="4">
        <v>62.84</v>
      </c>
      <c r="P40" s="4">
        <v>65222.714</v>
      </c>
      <c r="Q40" s="4">
        <f>O40+P40</f>
        <v>65285.553999999996</v>
      </c>
      <c r="R40" s="5">
        <f>IF(N40,(N40-Q40)/N40*100,0)</f>
        <v>9.6518765568793636</v>
      </c>
      <c r="S40" s="4">
        <v>3916.1</v>
      </c>
      <c r="T40" s="5">
        <f>IF(S40,(N40-(N40*9.5%)-O40)/S40,0)</f>
        <v>16.683041801792864</v>
      </c>
    </row>
    <row r="41" spans="1:20" x14ac:dyDescent="0.2">
      <c r="A41" s="4">
        <f>A40+1</f>
        <v>39</v>
      </c>
      <c r="B41" s="4" t="s">
        <v>110</v>
      </c>
      <c r="C41" s="4" t="s">
        <v>113</v>
      </c>
      <c r="D41" s="4" t="s">
        <v>38</v>
      </c>
      <c r="E41" s="4" t="s">
        <v>114</v>
      </c>
      <c r="F41" s="4">
        <v>1099.1969999999999</v>
      </c>
      <c r="G41" s="4">
        <v>1099.1969999999999</v>
      </c>
      <c r="H41" s="4">
        <v>20000</v>
      </c>
      <c r="I41" s="4">
        <v>47280</v>
      </c>
      <c r="J41" s="4">
        <f>((G41-F41)*H41)+I41</f>
        <v>47280</v>
      </c>
      <c r="K41" s="9">
        <v>0</v>
      </c>
      <c r="L41" s="9">
        <v>0</v>
      </c>
      <c r="M41" s="9">
        <v>0</v>
      </c>
      <c r="N41" s="7">
        <f>J41+K41-L41+M41</f>
        <v>47280</v>
      </c>
      <c r="O41" s="4">
        <v>0</v>
      </c>
      <c r="P41" s="4">
        <v>42717.487000000001</v>
      </c>
      <c r="Q41" s="4">
        <f>O41+P41</f>
        <v>42717.487000000001</v>
      </c>
      <c r="R41" s="5">
        <f>IF(N41,(N41-Q41)/N41*100,0)</f>
        <v>9.6499851945854456</v>
      </c>
      <c r="S41" s="4">
        <v>1492</v>
      </c>
      <c r="T41" s="5">
        <f>IF(S41,(N41-(N41*9.5%)-O41)/S41,0)</f>
        <v>28.678552278820376</v>
      </c>
    </row>
    <row r="42" spans="1:20" x14ac:dyDescent="0.2">
      <c r="A42" s="4">
        <f>A41+1</f>
        <v>40</v>
      </c>
      <c r="B42" s="4" t="s">
        <v>110</v>
      </c>
      <c r="C42" s="4" t="s">
        <v>115</v>
      </c>
      <c r="D42" s="4" t="s">
        <v>38</v>
      </c>
      <c r="E42" s="4" t="s">
        <v>116</v>
      </c>
      <c r="F42" s="4">
        <v>172.08699999999999</v>
      </c>
      <c r="G42" s="4">
        <v>176.667</v>
      </c>
      <c r="H42" s="4">
        <v>20000</v>
      </c>
      <c r="I42" s="4">
        <v>0</v>
      </c>
      <c r="J42" s="4">
        <f>((G42-F42)*H42)+I42</f>
        <v>91600.000000000247</v>
      </c>
      <c r="K42" s="9">
        <v>0</v>
      </c>
      <c r="L42" s="9">
        <v>0</v>
      </c>
      <c r="M42" s="9">
        <v>0</v>
      </c>
      <c r="N42" s="7">
        <f>J42+K42-L42+M42</f>
        <v>91600.000000000247</v>
      </c>
      <c r="O42" s="4">
        <v>0</v>
      </c>
      <c r="P42" s="4">
        <v>82760.532000000007</v>
      </c>
      <c r="Q42" s="4">
        <f>O42+P42</f>
        <v>82760.532000000007</v>
      </c>
      <c r="R42" s="5">
        <f>IF(N42,(N42-Q42)/N42*100,0)</f>
        <v>9.6500742358080966</v>
      </c>
      <c r="S42" s="4">
        <v>610</v>
      </c>
      <c r="T42" s="5">
        <f>IF(S42,(N42-(N42*9.5%)-O42)/S42,0)</f>
        <v>135.89836065573806</v>
      </c>
    </row>
    <row r="43" spans="1:20" x14ac:dyDescent="0.2">
      <c r="A43" s="4">
        <f>A42+1</f>
        <v>41</v>
      </c>
      <c r="B43" s="4" t="s">
        <v>110</v>
      </c>
      <c r="C43" s="4" t="s">
        <v>117</v>
      </c>
      <c r="D43" s="4" t="s">
        <v>38</v>
      </c>
      <c r="E43" s="4" t="s">
        <v>118</v>
      </c>
      <c r="F43" s="4">
        <v>1198.18</v>
      </c>
      <c r="G43" s="4">
        <v>1238.1500000000001</v>
      </c>
      <c r="H43" s="4">
        <v>2000</v>
      </c>
      <c r="I43" s="4">
        <v>0</v>
      </c>
      <c r="J43" s="4">
        <f>((G43-F43)*H43)+I43</f>
        <v>79940.000000000058</v>
      </c>
      <c r="K43" s="10">
        <v>0</v>
      </c>
      <c r="L43" s="9">
        <v>0</v>
      </c>
      <c r="M43" s="9">
        <v>0</v>
      </c>
      <c r="N43" s="7">
        <f>J43+K43-L43+M43</f>
        <v>79940.000000000058</v>
      </c>
      <c r="O43" s="4">
        <v>0</v>
      </c>
      <c r="P43" s="4">
        <v>72226.437999999995</v>
      </c>
      <c r="Q43" s="4">
        <f>O43+P43</f>
        <v>72226.437999999995</v>
      </c>
      <c r="R43" s="5">
        <f>IF(N43,(N43-Q43)/N43*100,0)</f>
        <v>9.6491893920441054</v>
      </c>
      <c r="S43" s="4">
        <v>1783.5</v>
      </c>
      <c r="T43" s="5">
        <f>IF(S43,(N43-(N43*9.5%)-O43)/S43,0)</f>
        <v>40.563891225119178</v>
      </c>
    </row>
    <row r="44" spans="1:20" x14ac:dyDescent="0.2">
      <c r="A44" s="4">
        <f>A43+1</f>
        <v>42</v>
      </c>
      <c r="B44" s="4" t="s">
        <v>57</v>
      </c>
      <c r="C44" s="4" t="s">
        <v>67</v>
      </c>
      <c r="D44" s="4" t="s">
        <v>38</v>
      </c>
      <c r="E44" s="4" t="s">
        <v>68</v>
      </c>
      <c r="F44" s="4">
        <v>1107.6179999999999</v>
      </c>
      <c r="G44" s="4">
        <v>1107.6199999999999</v>
      </c>
      <c r="H44" s="4">
        <v>20000</v>
      </c>
      <c r="I44" s="4">
        <v>0</v>
      </c>
      <c r="J44" s="4">
        <f>((G44-F44)*H44)+I44</f>
        <v>39.999999999054126</v>
      </c>
      <c r="K44" s="9">
        <v>0</v>
      </c>
      <c r="L44" s="9">
        <v>0</v>
      </c>
      <c r="M44" s="9">
        <v>0</v>
      </c>
      <c r="N44" s="7">
        <f>J44+K44-L44+M44</f>
        <v>39.999999999054126</v>
      </c>
      <c r="O44" s="4">
        <v>0</v>
      </c>
      <c r="P44" s="4">
        <v>36.984000000000002</v>
      </c>
      <c r="Q44" s="4">
        <f>O44+P44</f>
        <v>36.984000000000002</v>
      </c>
      <c r="R44" s="12">
        <f>IF(N44,(N44-Q44)/N44*100,0)</f>
        <v>7.5399999978136067</v>
      </c>
      <c r="S44" s="4">
        <v>6164</v>
      </c>
      <c r="T44" s="5">
        <f>IF(S44,(N44-(N44*9.5%)-O44)/S44,0)</f>
        <v>5.8728098635859802E-3</v>
      </c>
    </row>
    <row r="45" spans="1:20" x14ac:dyDescent="0.2">
      <c r="A45" s="4">
        <f>A44+1</f>
        <v>43</v>
      </c>
      <c r="B45" s="4" t="s">
        <v>57</v>
      </c>
      <c r="C45" s="4" t="s">
        <v>146</v>
      </c>
      <c r="D45" s="4" t="s">
        <v>38</v>
      </c>
      <c r="E45" s="4" t="s">
        <v>147</v>
      </c>
      <c r="F45" s="4">
        <v>1069.5630000000001</v>
      </c>
      <c r="G45" s="4">
        <v>1072.941</v>
      </c>
      <c r="H45" s="4">
        <v>20000</v>
      </c>
      <c r="I45" s="4">
        <v>0</v>
      </c>
      <c r="J45" s="4">
        <f>((G45-F45)*H45)+I45</f>
        <v>67559.999999998574</v>
      </c>
      <c r="K45" s="9">
        <v>0</v>
      </c>
      <c r="L45" s="9">
        <v>0</v>
      </c>
      <c r="M45" s="9">
        <v>0</v>
      </c>
      <c r="N45" s="7">
        <f>J45+K45-L45+M45</f>
        <v>67559.999999998574</v>
      </c>
      <c r="O45" s="4">
        <v>0</v>
      </c>
      <c r="P45" s="4">
        <v>61040.207000000002</v>
      </c>
      <c r="Q45" s="4">
        <f>O45+P45</f>
        <v>61040.207000000002</v>
      </c>
      <c r="R45" s="5">
        <f>IF(N45,(N45-Q45)/N45*100,0)</f>
        <v>9.6503744819400676</v>
      </c>
      <c r="S45" s="4">
        <v>4653.5</v>
      </c>
      <c r="T45" s="5">
        <f>IF(S45,(N45-(N45*9.5%)-O45)/S45,0)</f>
        <v>13.13888471043273</v>
      </c>
    </row>
    <row r="46" spans="1:20" x14ac:dyDescent="0.2">
      <c r="A46" s="4">
        <f>A45+1</f>
        <v>44</v>
      </c>
      <c r="B46" s="4" t="s">
        <v>57</v>
      </c>
      <c r="C46" s="4" t="s">
        <v>148</v>
      </c>
      <c r="D46" s="4" t="s">
        <v>38</v>
      </c>
      <c r="E46" s="4" t="s">
        <v>149</v>
      </c>
      <c r="F46" s="4">
        <v>598.44600000000003</v>
      </c>
      <c r="G46" s="4">
        <v>600.58799999999997</v>
      </c>
      <c r="H46" s="4">
        <v>30000</v>
      </c>
      <c r="I46" s="4">
        <v>0</v>
      </c>
      <c r="J46" s="4">
        <f>((G46-F46)*H46)+I46</f>
        <v>64259.999999998174</v>
      </c>
      <c r="K46" s="9">
        <v>0</v>
      </c>
      <c r="L46" s="9">
        <v>35000</v>
      </c>
      <c r="M46" s="9">
        <v>0</v>
      </c>
      <c r="N46" s="7">
        <f>J46+K46-L46+M46</f>
        <v>29259.999999998174</v>
      </c>
      <c r="O46" s="4">
        <v>0</v>
      </c>
      <c r="P46" s="4">
        <v>26435.346000000001</v>
      </c>
      <c r="Q46" s="4">
        <f>O46+P46</f>
        <v>26435.346000000001</v>
      </c>
      <c r="R46" s="5">
        <f>IF(N46,(N46-Q46)/N46*100,0)</f>
        <v>9.6536363636307208</v>
      </c>
      <c r="S46" s="4">
        <v>2215.5</v>
      </c>
      <c r="T46" s="5">
        <f>IF(S46,(N46-(N46*9.5%)-O46)/S46,0)</f>
        <v>11.952290679304152</v>
      </c>
    </row>
    <row r="47" spans="1:20" x14ac:dyDescent="0.2">
      <c r="A47" s="4">
        <f>A46+1</f>
        <v>45</v>
      </c>
      <c r="B47" s="4" t="s">
        <v>57</v>
      </c>
      <c r="C47" s="4" t="s">
        <v>58</v>
      </c>
      <c r="D47" s="4" t="s">
        <v>35</v>
      </c>
      <c r="E47" s="4" t="s">
        <v>59</v>
      </c>
      <c r="F47" s="4">
        <v>793.16499999999996</v>
      </c>
      <c r="G47" s="4">
        <v>803.36</v>
      </c>
      <c r="H47" s="4">
        <v>20000</v>
      </c>
      <c r="I47" s="4">
        <v>0</v>
      </c>
      <c r="J47" s="4">
        <f>((G47-F47)*H47)+I47</f>
        <v>203900.00000000099</v>
      </c>
      <c r="K47" s="9">
        <v>0</v>
      </c>
      <c r="L47" s="14">
        <v>35779</v>
      </c>
      <c r="M47" s="9">
        <v>0</v>
      </c>
      <c r="N47" s="7">
        <f>J47+K47-L47+M47</f>
        <v>168121.00000000099</v>
      </c>
      <c r="O47" s="4">
        <v>153180.32</v>
      </c>
      <c r="P47" s="4">
        <v>0</v>
      </c>
      <c r="Q47" s="4">
        <f>O47+P47</f>
        <v>153180.32</v>
      </c>
      <c r="R47" s="11">
        <f>IF(N47,(N47-Q47)/N47*100,0)</f>
        <v>8.8868612487439957</v>
      </c>
      <c r="S47" s="4">
        <v>0</v>
      </c>
      <c r="T47" s="5">
        <f>IF(S47,(N47-(N47*9.5%)-O47)/S47,0)</f>
        <v>0</v>
      </c>
    </row>
    <row r="48" spans="1:20" x14ac:dyDescent="0.2">
      <c r="A48" s="4">
        <f>A47+1</f>
        <v>46</v>
      </c>
      <c r="B48" s="4" t="s">
        <v>57</v>
      </c>
      <c r="C48" s="4" t="s">
        <v>73</v>
      </c>
      <c r="D48" s="4" t="s">
        <v>38</v>
      </c>
      <c r="E48" s="4" t="s">
        <v>74</v>
      </c>
      <c r="F48" s="4">
        <v>465.15100000000001</v>
      </c>
      <c r="G48" s="4">
        <v>466.96800000000002</v>
      </c>
      <c r="H48" s="4">
        <v>20000</v>
      </c>
      <c r="I48" s="4">
        <v>0</v>
      </c>
      <c r="J48" s="4">
        <f>((G48-F48)*H48)+I48</f>
        <v>36340.000000000146</v>
      </c>
      <c r="K48" s="9">
        <v>13752</v>
      </c>
      <c r="L48" s="9">
        <v>0</v>
      </c>
      <c r="M48" s="9">
        <v>0</v>
      </c>
      <c r="N48" s="7">
        <f>J48+K48-L48+M48</f>
        <v>50092.000000000146</v>
      </c>
      <c r="O48" s="4">
        <v>0</v>
      </c>
      <c r="P48" s="4">
        <v>45260.144999999997</v>
      </c>
      <c r="Q48" s="4">
        <f>O48+P48</f>
        <v>45260.144999999997</v>
      </c>
      <c r="R48" s="5">
        <f>IF(N48,(N48-Q48)/N48*100,0)</f>
        <v>9.6459614309672901</v>
      </c>
      <c r="S48" s="4">
        <v>4066.5</v>
      </c>
      <c r="T48" s="5">
        <f>IF(S48,(N48-(N48*9.5%)-O48)/S48,0)</f>
        <v>11.147979835239182</v>
      </c>
    </row>
    <row r="49" spans="1:20" x14ac:dyDescent="0.2">
      <c r="A49" s="4">
        <f>A48+1</f>
        <v>47</v>
      </c>
      <c r="B49" s="4" t="s">
        <v>57</v>
      </c>
      <c r="C49" s="4" t="s">
        <v>162</v>
      </c>
      <c r="D49" s="4" t="s">
        <v>38</v>
      </c>
      <c r="E49" s="4" t="s">
        <v>163</v>
      </c>
      <c r="F49" s="4">
        <v>1341.1949999999999</v>
      </c>
      <c r="G49" s="4">
        <v>1343.4849999999999</v>
      </c>
      <c r="H49" s="4">
        <v>20000</v>
      </c>
      <c r="I49" s="4">
        <v>0</v>
      </c>
      <c r="J49" s="4">
        <f>((G49-F49)*H49)+I49</f>
        <v>45799.999999999272</v>
      </c>
      <c r="K49" s="9">
        <v>43252</v>
      </c>
      <c r="L49" s="9">
        <v>0</v>
      </c>
      <c r="M49" s="9">
        <v>0</v>
      </c>
      <c r="N49" s="7">
        <f>J49+K49-L49+M49</f>
        <v>89051.999999999272</v>
      </c>
      <c r="O49" s="4">
        <v>0</v>
      </c>
      <c r="P49" s="4">
        <v>80459.481</v>
      </c>
      <c r="Q49" s="4">
        <f>O49+P49</f>
        <v>80459.481</v>
      </c>
      <c r="R49" s="5">
        <f>IF(N49,(N49-Q49)/N49*100,0)</f>
        <v>9.6488781835324797</v>
      </c>
      <c r="S49" s="4">
        <v>5131</v>
      </c>
      <c r="T49" s="5">
        <f>IF(S49,(N49-(N49*9.5%)-O49)/S49,0)</f>
        <v>15.706891444162803</v>
      </c>
    </row>
    <row r="50" spans="1:20" x14ac:dyDescent="0.2">
      <c r="A50" s="4">
        <f>A49+1</f>
        <v>48</v>
      </c>
      <c r="B50" s="4" t="s">
        <v>57</v>
      </c>
      <c r="C50" s="4" t="s">
        <v>164</v>
      </c>
      <c r="D50" s="4" t="s">
        <v>38</v>
      </c>
      <c r="E50" s="4" t="s">
        <v>165</v>
      </c>
      <c r="F50" s="4">
        <v>759.14300000000003</v>
      </c>
      <c r="G50" s="4">
        <v>760.82399999999996</v>
      </c>
      <c r="H50" s="4">
        <v>40000</v>
      </c>
      <c r="I50" s="4">
        <v>0</v>
      </c>
      <c r="J50" s="4">
        <f>((G50-F50)*H50)+I50</f>
        <v>67239.999999997061</v>
      </c>
      <c r="K50" s="9">
        <v>77470</v>
      </c>
      <c r="L50" s="9">
        <v>35000</v>
      </c>
      <c r="M50" s="9">
        <v>0</v>
      </c>
      <c r="N50" s="7">
        <f>J50+K50-L50+M50</f>
        <v>109709.99999999706</v>
      </c>
      <c r="O50" s="4">
        <v>0</v>
      </c>
      <c r="P50" s="4">
        <v>99124.942999999999</v>
      </c>
      <c r="Q50" s="4">
        <f>O50+P50</f>
        <v>99124.942999999999</v>
      </c>
      <c r="R50" s="5">
        <f>IF(N50,(N50-Q50)/N50*100,0)</f>
        <v>9.648215294865869</v>
      </c>
      <c r="S50" s="4">
        <v>5573.5</v>
      </c>
      <c r="T50" s="5">
        <f>IF(S50,(N50-(N50*9.5%)-O50)/S50,0)</f>
        <v>17.814219072395684</v>
      </c>
    </row>
    <row r="51" spans="1:20" x14ac:dyDescent="0.2">
      <c r="A51" s="4">
        <f>A50+1</f>
        <v>49</v>
      </c>
      <c r="B51" s="4" t="s">
        <v>57</v>
      </c>
      <c r="C51" s="4" t="s">
        <v>83</v>
      </c>
      <c r="D51" s="4" t="s">
        <v>35</v>
      </c>
      <c r="E51" s="4" t="s">
        <v>84</v>
      </c>
      <c r="F51" s="4">
        <v>1688.1759999999999</v>
      </c>
      <c r="G51" s="4">
        <v>1701.796</v>
      </c>
      <c r="H51" s="4">
        <v>20000</v>
      </c>
      <c r="I51" s="4">
        <v>0</v>
      </c>
      <c r="J51" s="4">
        <f>((G51-F51)*H51)+I51</f>
        <v>272400.00000000239</v>
      </c>
      <c r="K51" s="9">
        <v>0</v>
      </c>
      <c r="L51" s="14">
        <v>8000</v>
      </c>
      <c r="M51" s="9">
        <v>0</v>
      </c>
      <c r="N51" s="7">
        <f>J51+K51-L51+M51</f>
        <v>264400.00000000239</v>
      </c>
      <c r="O51" s="4">
        <v>242452.6</v>
      </c>
      <c r="P51" s="4">
        <v>0</v>
      </c>
      <c r="Q51" s="4">
        <f>O51+P51</f>
        <v>242452.6</v>
      </c>
      <c r="R51" s="11">
        <f>IF(N51,(N51-Q51)/N51*100,0)</f>
        <v>8.3008320726180731</v>
      </c>
      <c r="S51" s="4">
        <v>0</v>
      </c>
      <c r="T51" s="5">
        <f>IF(S51,(N51-(N51*9.5%)-O51)/S51,0)</f>
        <v>0</v>
      </c>
    </row>
    <row r="52" spans="1:20" x14ac:dyDescent="0.2">
      <c r="A52" s="4">
        <f>A51+1</f>
        <v>50</v>
      </c>
      <c r="B52" s="4" t="s">
        <v>57</v>
      </c>
      <c r="C52" s="4" t="s">
        <v>170</v>
      </c>
      <c r="D52" s="4" t="s">
        <v>38</v>
      </c>
      <c r="E52" s="4" t="s">
        <v>171</v>
      </c>
      <c r="F52" s="4">
        <v>639.99300000000005</v>
      </c>
      <c r="G52" s="4">
        <v>640.93600000000004</v>
      </c>
      <c r="H52" s="4">
        <v>20000</v>
      </c>
      <c r="I52" s="4">
        <v>0</v>
      </c>
      <c r="J52" s="4">
        <f>((G52-F52)*H52)+I52</f>
        <v>18859.999999999673</v>
      </c>
      <c r="K52" s="9">
        <v>36798</v>
      </c>
      <c r="L52" s="9">
        <v>0</v>
      </c>
      <c r="M52" s="9">
        <v>0</v>
      </c>
      <c r="N52" s="7">
        <f>J52+K52-L52+M52</f>
        <v>55657.999999999673</v>
      </c>
      <c r="O52" s="4">
        <v>0</v>
      </c>
      <c r="P52" s="4">
        <v>50286.362000000001</v>
      </c>
      <c r="Q52" s="4">
        <f>O52+P52</f>
        <v>50286.362000000001</v>
      </c>
      <c r="R52" s="5">
        <f>IF(N52,(N52-Q52)/N52*100,0)</f>
        <v>9.6511516763083538</v>
      </c>
      <c r="S52" s="4">
        <v>2851.5</v>
      </c>
      <c r="T52" s="5">
        <f>IF(S52,(N52-(N52*9.5%)-O52)/S52,0)</f>
        <v>17.66455900403286</v>
      </c>
    </row>
    <row r="53" spans="1:20" x14ac:dyDescent="0.2">
      <c r="A53" s="4">
        <f>A52+1</f>
        <v>51</v>
      </c>
      <c r="B53" s="4" t="s">
        <v>57</v>
      </c>
      <c r="C53" s="4" t="s">
        <v>172</v>
      </c>
      <c r="D53" s="4" t="s">
        <v>38</v>
      </c>
      <c r="E53" s="4" t="s">
        <v>173</v>
      </c>
      <c r="F53" s="4">
        <v>677.20100000000002</v>
      </c>
      <c r="G53" s="4">
        <v>678.77</v>
      </c>
      <c r="H53" s="4">
        <v>20000</v>
      </c>
      <c r="I53" s="4">
        <v>0</v>
      </c>
      <c r="J53" s="4">
        <f>((G53-F53)*H53)+I53</f>
        <v>31379.9999999992</v>
      </c>
      <c r="K53" s="9">
        <v>29844</v>
      </c>
      <c r="L53" s="9">
        <v>0</v>
      </c>
      <c r="M53" s="9">
        <v>0</v>
      </c>
      <c r="N53" s="7">
        <f>J53+K53-L53+M53</f>
        <v>61223.9999999992</v>
      </c>
      <c r="O53" s="4">
        <v>0</v>
      </c>
      <c r="P53" s="4">
        <v>55316.771999999997</v>
      </c>
      <c r="Q53" s="4">
        <f>O53+P53</f>
        <v>55316.771999999997</v>
      </c>
      <c r="R53" s="5">
        <f>IF(N53,(N53-Q53)/N53*100,0)</f>
        <v>9.6485495883955306</v>
      </c>
      <c r="S53" s="4">
        <v>3066</v>
      </c>
      <c r="T53" s="5">
        <f>IF(S53,(N53-(N53*9.5%)-O53)/S53,0)</f>
        <v>18.071663405087826</v>
      </c>
    </row>
    <row r="54" spans="1:20" x14ac:dyDescent="0.2">
      <c r="A54" s="4">
        <f>A53+1</f>
        <v>52</v>
      </c>
      <c r="B54" s="4" t="s">
        <v>57</v>
      </c>
      <c r="C54" s="4" t="s">
        <v>91</v>
      </c>
      <c r="D54" s="4" t="s">
        <v>35</v>
      </c>
      <c r="E54" s="4" t="s">
        <v>92</v>
      </c>
      <c r="F54" s="4">
        <v>5071.6000000000004</v>
      </c>
      <c r="G54" s="4">
        <v>5169.5</v>
      </c>
      <c r="H54" s="4">
        <v>1000</v>
      </c>
      <c r="I54" s="4">
        <v>0</v>
      </c>
      <c r="J54" s="4">
        <f>((G54-F54)*H54)+I54</f>
        <v>97899.999999999636</v>
      </c>
      <c r="K54" s="9">
        <v>0</v>
      </c>
      <c r="L54" s="14">
        <v>34700</v>
      </c>
      <c r="M54" s="9">
        <v>0</v>
      </c>
      <c r="N54" s="7">
        <f>J54+K54-L54+M54</f>
        <v>63199.999999999636</v>
      </c>
      <c r="O54" s="4">
        <v>57425.07</v>
      </c>
      <c r="P54" s="4">
        <v>0</v>
      </c>
      <c r="Q54" s="4">
        <f>O54+P54</f>
        <v>57425.07</v>
      </c>
      <c r="R54" s="11">
        <f>IF(N54,(N54-Q54)/N54*100,0)</f>
        <v>9.1375474683539082</v>
      </c>
      <c r="S54" s="4">
        <v>0</v>
      </c>
      <c r="T54" s="5">
        <f>IF(S54,(N54-(N54*9.5%)-O54)/S54,0)</f>
        <v>0</v>
      </c>
    </row>
    <row r="55" spans="1:20" x14ac:dyDescent="0.2">
      <c r="A55" s="4">
        <f>A54+1</f>
        <v>53</v>
      </c>
      <c r="B55" s="4" t="s">
        <v>57</v>
      </c>
      <c r="C55" s="4" t="s">
        <v>93</v>
      </c>
      <c r="D55" s="4" t="s">
        <v>38</v>
      </c>
      <c r="E55" s="4" t="s">
        <v>94</v>
      </c>
      <c r="F55" s="4">
        <v>12.324</v>
      </c>
      <c r="G55" s="4">
        <v>12.811999999999999</v>
      </c>
      <c r="H55" s="4">
        <v>20000</v>
      </c>
      <c r="I55" s="4">
        <v>0</v>
      </c>
      <c r="J55" s="4">
        <f>((G55-F55)*H55)+I55</f>
        <v>9759.9999999999909</v>
      </c>
      <c r="K55" s="9">
        <v>90424</v>
      </c>
      <c r="L55" s="9">
        <v>85642</v>
      </c>
      <c r="M55" s="9">
        <v>0</v>
      </c>
      <c r="N55" s="7">
        <f>J55+K55-L55+M55</f>
        <v>14541.999999999985</v>
      </c>
      <c r="O55" s="4">
        <v>0</v>
      </c>
      <c r="P55" s="4">
        <v>13138.645</v>
      </c>
      <c r="Q55" s="4">
        <f>O55+P55</f>
        <v>13138.645</v>
      </c>
      <c r="R55" s="5">
        <f>IF(N55,(N55-Q55)/N55*100,0)</f>
        <v>9.6503575849263257</v>
      </c>
      <c r="S55" s="4">
        <v>771.5</v>
      </c>
      <c r="T55" s="5">
        <f>IF(S55,(N55-(N55*9.5%)-O55)/S55,0)</f>
        <v>17.058340894361617</v>
      </c>
    </row>
    <row r="56" spans="1:20" x14ac:dyDescent="0.2">
      <c r="A56" s="4">
        <f>A55+1</f>
        <v>54</v>
      </c>
      <c r="B56" s="4" t="s">
        <v>57</v>
      </c>
      <c r="C56" s="4" t="s">
        <v>178</v>
      </c>
      <c r="D56" s="4" t="s">
        <v>35</v>
      </c>
      <c r="E56" s="4" t="s">
        <v>179</v>
      </c>
      <c r="F56" s="4">
        <v>2499.1680000000001</v>
      </c>
      <c r="G56" s="4">
        <v>2529.2020000000002</v>
      </c>
      <c r="H56" s="4">
        <v>10000</v>
      </c>
      <c r="I56" s="4">
        <v>0</v>
      </c>
      <c r="J56" s="4">
        <f>((G56-F56)*H56)+I56</f>
        <v>300340.00000000105</v>
      </c>
      <c r="K56" s="15">
        <v>22000</v>
      </c>
      <c r="L56" s="14">
        <v>34937</v>
      </c>
      <c r="M56" s="9">
        <v>1532</v>
      </c>
      <c r="N56" s="7">
        <f>J56+K56-L56+M56</f>
        <v>288935.00000000105</v>
      </c>
      <c r="O56" s="4">
        <v>262277.87</v>
      </c>
      <c r="P56" s="4">
        <v>0</v>
      </c>
      <c r="Q56" s="4">
        <f>O56+P56</f>
        <v>262277.87</v>
      </c>
      <c r="R56" s="11">
        <f>IF(N56,(N56-Q56)/N56*100,0)</f>
        <v>9.2259954661086248</v>
      </c>
      <c r="S56" s="4">
        <v>0</v>
      </c>
      <c r="T56" s="5">
        <f>IF(S56,(N56-(N56*9.5%)-O56)/S56,0)</f>
        <v>0</v>
      </c>
    </row>
    <row r="57" spans="1:20" x14ac:dyDescent="0.2">
      <c r="A57" s="4">
        <f>A56+1</f>
        <v>55</v>
      </c>
      <c r="B57" s="4" t="s">
        <v>57</v>
      </c>
      <c r="C57" s="4" t="s">
        <v>99</v>
      </c>
      <c r="D57" s="4" t="s">
        <v>38</v>
      </c>
      <c r="E57" s="4" t="s">
        <v>100</v>
      </c>
      <c r="F57" s="4">
        <v>1915.2</v>
      </c>
      <c r="G57" s="4">
        <v>1921.04</v>
      </c>
      <c r="H57" s="4">
        <v>2000</v>
      </c>
      <c r="I57" s="4">
        <v>0</v>
      </c>
      <c r="J57" s="4">
        <f>((G57-F57)*H57)+I57</f>
        <v>11679.999999999836</v>
      </c>
      <c r="K57" s="10">
        <v>38412</v>
      </c>
      <c r="L57" s="9">
        <v>0</v>
      </c>
      <c r="M57" s="9">
        <v>0</v>
      </c>
      <c r="N57" s="7">
        <f>J57+K57-L57+M57</f>
        <v>50091.99999999984</v>
      </c>
      <c r="O57" s="4">
        <v>174.73</v>
      </c>
      <c r="P57" s="4">
        <v>45130.911999999997</v>
      </c>
      <c r="Q57" s="4">
        <f>O57+P57</f>
        <v>45305.642</v>
      </c>
      <c r="R57" s="5">
        <f>IF(N57,(N57-Q57)/N57*100,0)</f>
        <v>9.5551345524232509</v>
      </c>
      <c r="S57" s="4">
        <v>2870</v>
      </c>
      <c r="T57" s="5">
        <f>IF(S57,(N57-(N57*9.5%)-O57)/S57,0)</f>
        <v>15.734679442508659</v>
      </c>
    </row>
    <row r="58" spans="1:20" x14ac:dyDescent="0.2">
      <c r="A58" s="4">
        <f>A57+1</f>
        <v>56</v>
      </c>
      <c r="B58" s="4" t="s">
        <v>57</v>
      </c>
      <c r="C58" s="4" t="s">
        <v>180</v>
      </c>
      <c r="D58" s="4" t="s">
        <v>38</v>
      </c>
      <c r="E58" s="4" t="s">
        <v>181</v>
      </c>
      <c r="F58" s="4">
        <v>2283.84</v>
      </c>
      <c r="G58" s="4">
        <v>2313.2800000000002</v>
      </c>
      <c r="H58" s="4">
        <v>2000</v>
      </c>
      <c r="I58" s="4">
        <v>0</v>
      </c>
      <c r="J58" s="4">
        <f>((G58-F58)*H58)+I58</f>
        <v>58880.000000000109</v>
      </c>
      <c r="K58" s="10">
        <v>0</v>
      </c>
      <c r="L58" s="9">
        <v>50000</v>
      </c>
      <c r="M58" s="9">
        <v>0</v>
      </c>
      <c r="N58" s="7">
        <f>J58+K58-L58+M58</f>
        <v>8880.0000000001091</v>
      </c>
      <c r="O58" s="4">
        <v>0</v>
      </c>
      <c r="P58" s="4">
        <v>8023.1790000000001</v>
      </c>
      <c r="Q58" s="4">
        <f>O58+P58</f>
        <v>8023.1790000000001</v>
      </c>
      <c r="R58" s="5">
        <f>IF(N58,(N58-Q58)/N58*100,0)</f>
        <v>9.6488851351362435</v>
      </c>
      <c r="S58" s="4">
        <v>970.5</v>
      </c>
      <c r="T58" s="5">
        <f>IF(S58,(N58-(N58*9.5%)-O58)/S58,0)</f>
        <v>8.2806800618239045</v>
      </c>
    </row>
    <row r="59" spans="1:20" x14ac:dyDescent="0.2">
      <c r="A59" s="4">
        <f>A58+1</f>
        <v>57</v>
      </c>
      <c r="B59" s="4" t="s">
        <v>60</v>
      </c>
      <c r="C59" s="4" t="s">
        <v>65</v>
      </c>
      <c r="D59" s="4" t="s">
        <v>38</v>
      </c>
      <c r="E59" s="4" t="s">
        <v>66</v>
      </c>
      <c r="F59" s="4">
        <v>936.64300000000003</v>
      </c>
      <c r="G59" s="4">
        <v>940.34299999999996</v>
      </c>
      <c r="H59" s="4">
        <v>20000</v>
      </c>
      <c r="I59" s="4">
        <v>0</v>
      </c>
      <c r="J59" s="4">
        <f>((G59-F59)*H59)+I59</f>
        <v>73999.999999998632</v>
      </c>
      <c r="K59" s="9">
        <v>0</v>
      </c>
      <c r="L59" s="9">
        <v>0</v>
      </c>
      <c r="M59" s="9">
        <v>0</v>
      </c>
      <c r="N59" s="7">
        <f>J59+K59-L59+M59</f>
        <v>73999.999999998632</v>
      </c>
      <c r="O59" s="4">
        <v>0</v>
      </c>
      <c r="P59" s="4">
        <v>66861.054999999993</v>
      </c>
      <c r="Q59" s="4">
        <f>O59+P59</f>
        <v>66861.054999999993</v>
      </c>
      <c r="R59" s="5">
        <f>IF(N59,(N59-Q59)/N59*100,0)</f>
        <v>9.6472229729713117</v>
      </c>
      <c r="S59" s="4">
        <v>4508.5</v>
      </c>
      <c r="T59" s="5">
        <f>IF(S59,(N59-(N59*9.5%)-O59)/S59,0)</f>
        <v>14.854164356215762</v>
      </c>
    </row>
    <row r="60" spans="1:20" x14ac:dyDescent="0.2">
      <c r="A60" s="4">
        <f>A59+1</f>
        <v>58</v>
      </c>
      <c r="B60" s="4" t="s">
        <v>60</v>
      </c>
      <c r="C60" s="4" t="s">
        <v>150</v>
      </c>
      <c r="D60" s="4" t="s">
        <v>38</v>
      </c>
      <c r="E60" s="4" t="s">
        <v>151</v>
      </c>
      <c r="F60" s="4">
        <v>703.14599999999996</v>
      </c>
      <c r="G60" s="4">
        <v>705.80200000000002</v>
      </c>
      <c r="H60" s="4">
        <v>30000</v>
      </c>
      <c r="I60" s="4">
        <v>0</v>
      </c>
      <c r="J60" s="4">
        <f>((G60-F60)*H60)+I60</f>
        <v>79680.000000001877</v>
      </c>
      <c r="K60" s="9">
        <v>85959</v>
      </c>
      <c r="L60" s="9">
        <v>0</v>
      </c>
      <c r="M60" s="9">
        <v>0</v>
      </c>
      <c r="N60" s="7">
        <f>J60+K60-L60+M60</f>
        <v>165639.00000000186</v>
      </c>
      <c r="O60" s="4">
        <v>0</v>
      </c>
      <c r="P60" s="4">
        <v>149658.09599999999</v>
      </c>
      <c r="Q60" s="4">
        <f>O60+P60</f>
        <v>149658.09599999999</v>
      </c>
      <c r="R60" s="5">
        <f>IF(N60,(N60-Q60)/N60*100,0)</f>
        <v>9.6480321663386608</v>
      </c>
      <c r="S60" s="4">
        <v>6588.5</v>
      </c>
      <c r="T60" s="5">
        <f>IF(S60,(N60-(N60*9.5%)-O60)/S60,0)</f>
        <v>22.752264551870937</v>
      </c>
    </row>
    <row r="61" spans="1:20" x14ac:dyDescent="0.2">
      <c r="A61" s="4">
        <f>A60+1</f>
        <v>59</v>
      </c>
      <c r="B61" s="4" t="s">
        <v>60</v>
      </c>
      <c r="C61" s="4" t="s">
        <v>152</v>
      </c>
      <c r="D61" s="4" t="s">
        <v>38</v>
      </c>
      <c r="E61" s="4" t="s">
        <v>153</v>
      </c>
      <c r="F61" s="4">
        <v>516.01700000000005</v>
      </c>
      <c r="G61" s="4">
        <v>521.59400000000005</v>
      </c>
      <c r="H61" s="4">
        <v>20000</v>
      </c>
      <c r="I61" s="4">
        <v>0</v>
      </c>
      <c r="J61" s="4">
        <f>((G61-F61)*H61)+I61</f>
        <v>111539.99999999997</v>
      </c>
      <c r="K61" s="9">
        <v>0</v>
      </c>
      <c r="L61" s="9">
        <v>0</v>
      </c>
      <c r="M61" s="9">
        <v>0</v>
      </c>
      <c r="N61" s="7">
        <f>J61+K61-L61+M61</f>
        <v>111539.99999999997</v>
      </c>
      <c r="O61" s="4">
        <v>0</v>
      </c>
      <c r="P61" s="4">
        <v>100776.936</v>
      </c>
      <c r="Q61" s="4">
        <f>O61+P61</f>
        <v>100776.936</v>
      </c>
      <c r="R61" s="5">
        <f>IF(N61,(N61-Q61)/N61*100,0)</f>
        <v>9.6495104895104635</v>
      </c>
      <c r="S61" s="4">
        <v>1595</v>
      </c>
      <c r="T61" s="5">
        <f>IF(S61,(N61-(N61*9.5%)-O61)/S61,0)</f>
        <v>63.287586206896535</v>
      </c>
    </row>
    <row r="62" spans="1:20" x14ac:dyDescent="0.2">
      <c r="A62" s="4">
        <f>A61+1</f>
        <v>60</v>
      </c>
      <c r="B62" s="4" t="s">
        <v>60</v>
      </c>
      <c r="C62" s="4" t="s">
        <v>140</v>
      </c>
      <c r="D62" s="4" t="s">
        <v>38</v>
      </c>
      <c r="E62" s="4" t="s">
        <v>141</v>
      </c>
      <c r="F62" s="4">
        <v>1061.9469999999999</v>
      </c>
      <c r="G62" s="4">
        <v>1064.674</v>
      </c>
      <c r="H62" s="4">
        <v>40000</v>
      </c>
      <c r="I62" s="4">
        <v>0</v>
      </c>
      <c r="J62" s="4">
        <f>((G62-F62)*H62)+I62</f>
        <v>109080.00000000357</v>
      </c>
      <c r="K62" s="9">
        <v>0</v>
      </c>
      <c r="L62" s="14">
        <v>30000</v>
      </c>
      <c r="M62" s="9">
        <v>0</v>
      </c>
      <c r="N62" s="7">
        <f>J62+K62-L62+M62</f>
        <v>79080.000000003565</v>
      </c>
      <c r="O62" s="4">
        <v>0</v>
      </c>
      <c r="P62" s="4">
        <v>98555.225999999995</v>
      </c>
      <c r="Q62" s="4">
        <f>O62+P62</f>
        <v>98555.225999999995</v>
      </c>
      <c r="R62" s="11">
        <f>IF(N62,(N62-Q62)/N62*100,0)</f>
        <v>-24.627245827004998</v>
      </c>
      <c r="S62" s="4">
        <v>3311</v>
      </c>
      <c r="T62" s="5">
        <f>IF(S62,(N62-(N62*9.5%)-O62)/S62,0)</f>
        <v>21.615040773181281</v>
      </c>
    </row>
    <row r="63" spans="1:20" x14ac:dyDescent="0.2">
      <c r="A63" s="4">
        <f>A62+1</f>
        <v>61</v>
      </c>
      <c r="B63" s="4" t="s">
        <v>60</v>
      </c>
      <c r="C63" s="4" t="s">
        <v>158</v>
      </c>
      <c r="D63" s="4" t="s">
        <v>38</v>
      </c>
      <c r="E63" s="4" t="s">
        <v>159</v>
      </c>
      <c r="F63" s="4">
        <v>1149.306</v>
      </c>
      <c r="G63" s="4">
        <v>1158.0340000000001</v>
      </c>
      <c r="H63" s="4">
        <v>20000</v>
      </c>
      <c r="I63" s="4">
        <v>0</v>
      </c>
      <c r="J63" s="4">
        <f>((G63-F63)*H63)+I63</f>
        <v>174560.00000000131</v>
      </c>
      <c r="K63" s="9">
        <v>59680</v>
      </c>
      <c r="L63" s="9">
        <v>0</v>
      </c>
      <c r="M63" s="9">
        <v>0</v>
      </c>
      <c r="N63" s="7">
        <f>J63+K63-L63+M63</f>
        <v>234240.00000000131</v>
      </c>
      <c r="O63" s="4">
        <v>0</v>
      </c>
      <c r="P63" s="4">
        <v>211635.56700000001</v>
      </c>
      <c r="Q63" s="4">
        <f>O63+P63</f>
        <v>211635.56700000001</v>
      </c>
      <c r="R63" s="5">
        <f>IF(N63,(N63-Q63)/N63*100,0)</f>
        <v>9.650116547131649</v>
      </c>
      <c r="S63" s="4">
        <v>5635.5</v>
      </c>
      <c r="T63" s="5">
        <f>IF(S63,(N63-(N63*9.5%)-O63)/S63,0)</f>
        <v>37.616396060686924</v>
      </c>
    </row>
    <row r="64" spans="1:20" x14ac:dyDescent="0.2">
      <c r="A64" s="4">
        <f>A63+1</f>
        <v>62</v>
      </c>
      <c r="B64" s="4" t="s">
        <v>60</v>
      </c>
      <c r="C64" s="4" t="s">
        <v>61</v>
      </c>
      <c r="D64" s="4" t="s">
        <v>35</v>
      </c>
      <c r="E64" s="4" t="s">
        <v>62</v>
      </c>
      <c r="F64" s="4">
        <v>2146.5770000000002</v>
      </c>
      <c r="G64" s="4">
        <v>2155.277</v>
      </c>
      <c r="H64" s="4">
        <v>20000</v>
      </c>
      <c r="I64" s="4">
        <v>0</v>
      </c>
      <c r="J64" s="4">
        <f>((G64-F64)*H64)+I64</f>
        <v>173999.99999999636</v>
      </c>
      <c r="K64" s="9">
        <v>0</v>
      </c>
      <c r="L64" s="9">
        <v>14614</v>
      </c>
      <c r="M64" s="9">
        <v>0</v>
      </c>
      <c r="N64" s="7">
        <f>J64+K64-L64+M64</f>
        <v>159385.99999999636</v>
      </c>
      <c r="O64" s="4">
        <v>145397.71</v>
      </c>
      <c r="P64" s="4">
        <v>0</v>
      </c>
      <c r="Q64" s="4">
        <f>O64+P64</f>
        <v>145397.71</v>
      </c>
      <c r="R64" s="5">
        <f>IF(N64,(N64-Q64)/N64*100,0)</f>
        <v>8.7763605335454109</v>
      </c>
      <c r="S64" s="4">
        <v>0</v>
      </c>
      <c r="T64" s="5">
        <f>IF(S64,(N64-(N64*9.5%)-O64)/S64,0)</f>
        <v>0</v>
      </c>
    </row>
    <row r="65" spans="1:20" x14ac:dyDescent="0.2">
      <c r="A65" s="4">
        <f>A64+1</f>
        <v>63</v>
      </c>
      <c r="B65" s="4" t="s">
        <v>60</v>
      </c>
      <c r="C65" s="4" t="s">
        <v>79</v>
      </c>
      <c r="D65" s="4" t="s">
        <v>35</v>
      </c>
      <c r="E65" s="4" t="s">
        <v>80</v>
      </c>
      <c r="F65" s="4">
        <v>1944.0139999999999</v>
      </c>
      <c r="G65" s="4">
        <v>1963.585</v>
      </c>
      <c r="H65" s="4">
        <v>20000</v>
      </c>
      <c r="I65" s="4">
        <v>0</v>
      </c>
      <c r="J65" s="4">
        <f>((G65-F65)*H65)+I65</f>
        <v>391420.00000000279</v>
      </c>
      <c r="K65" s="9">
        <v>0</v>
      </c>
      <c r="L65" s="14">
        <v>105893</v>
      </c>
      <c r="M65" s="9">
        <v>0</v>
      </c>
      <c r="N65" s="7">
        <f>J65+K65-L65+M65</f>
        <v>285527.00000000279</v>
      </c>
      <c r="O65" s="4">
        <v>259825.79</v>
      </c>
      <c r="P65" s="4">
        <v>0</v>
      </c>
      <c r="Q65" s="4">
        <f>O65+P65</f>
        <v>259825.79</v>
      </c>
      <c r="R65" s="11">
        <f>IF(N65,(N65-Q65)/N65*100,0)</f>
        <v>9.0013238677962271</v>
      </c>
      <c r="S65" s="4">
        <v>0</v>
      </c>
      <c r="T65" s="5">
        <f>IF(S65,(N65-(N65*9.5%)-O65)/S65,0)</f>
        <v>0</v>
      </c>
    </row>
    <row r="66" spans="1:20" x14ac:dyDescent="0.2">
      <c r="A66" s="4">
        <f>A65+1</f>
        <v>64</v>
      </c>
      <c r="B66" s="4" t="s">
        <v>60</v>
      </c>
      <c r="C66" s="4" t="s">
        <v>166</v>
      </c>
      <c r="D66" s="4" t="s">
        <v>38</v>
      </c>
      <c r="E66" s="4" t="s">
        <v>167</v>
      </c>
      <c r="F66" s="4">
        <v>526.01800000000003</v>
      </c>
      <c r="G66" s="4">
        <v>526.31899999999996</v>
      </c>
      <c r="H66" s="4">
        <v>30000</v>
      </c>
      <c r="I66" s="4">
        <v>104040</v>
      </c>
      <c r="J66" s="4">
        <f>((G66-F66)*H66)+I66</f>
        <v>113069.99999999793</v>
      </c>
      <c r="K66" s="9">
        <v>0</v>
      </c>
      <c r="L66" s="9">
        <v>0</v>
      </c>
      <c r="M66" s="9">
        <v>0</v>
      </c>
      <c r="N66" s="7">
        <f>J66+K66-L66+M66</f>
        <v>113069.99999999793</v>
      </c>
      <c r="O66" s="4">
        <v>0</v>
      </c>
      <c r="P66" s="4">
        <v>102157.902</v>
      </c>
      <c r="Q66" s="4">
        <f>O66+P66</f>
        <v>102157.902</v>
      </c>
      <c r="R66" s="5">
        <f>IF(N66,(N66-Q66)/N66*100,0)</f>
        <v>9.6507455558487045</v>
      </c>
      <c r="S66" s="4">
        <v>3265.5</v>
      </c>
      <c r="T66" s="5">
        <f>IF(S66,(N66-(N66*9.5%)-O66)/S66,0)</f>
        <v>31.336196600826252</v>
      </c>
    </row>
    <row r="67" spans="1:20" x14ac:dyDescent="0.2">
      <c r="A67" s="4">
        <f>A66+1</f>
        <v>65</v>
      </c>
      <c r="B67" s="4" t="s">
        <v>60</v>
      </c>
      <c r="C67" s="4" t="s">
        <v>89</v>
      </c>
      <c r="D67" s="4" t="s">
        <v>35</v>
      </c>
      <c r="E67" s="4" t="s">
        <v>90</v>
      </c>
      <c r="F67" s="4">
        <v>173.358</v>
      </c>
      <c r="G67" s="4">
        <v>193.99100000000001</v>
      </c>
      <c r="H67" s="4">
        <v>20000</v>
      </c>
      <c r="I67" s="4">
        <v>0</v>
      </c>
      <c r="J67" s="4">
        <f>((G67-F67)*H67)+I67</f>
        <v>412660.00000000017</v>
      </c>
      <c r="K67" s="14">
        <v>37548</v>
      </c>
      <c r="L67" s="9">
        <v>0</v>
      </c>
      <c r="M67" s="9">
        <v>0</v>
      </c>
      <c r="N67" s="7">
        <f>J67+K67-L67+M67</f>
        <v>450208.00000000017</v>
      </c>
      <c r="O67" s="4">
        <v>412800.35</v>
      </c>
      <c r="P67" s="4">
        <v>0</v>
      </c>
      <c r="Q67" s="4">
        <f>O67+P67</f>
        <v>412800.35</v>
      </c>
      <c r="R67" s="11">
        <f>IF(N67,(N67-Q67)/N67*100,0)</f>
        <v>8.308970520292883</v>
      </c>
      <c r="S67" s="4">
        <v>0</v>
      </c>
      <c r="T67" s="5">
        <f>IF(S67,(N67-(N67*9.5%)-O67)/S67,0)</f>
        <v>0</v>
      </c>
    </row>
    <row r="68" spans="1:20" x14ac:dyDescent="0.2">
      <c r="A68" s="4">
        <f>A67+1</f>
        <v>66</v>
      </c>
      <c r="B68" s="4" t="s">
        <v>60</v>
      </c>
      <c r="C68" s="4" t="s">
        <v>101</v>
      </c>
      <c r="D68" s="4" t="s">
        <v>102</v>
      </c>
      <c r="E68" s="4" t="s">
        <v>103</v>
      </c>
      <c r="F68" s="4">
        <v>140.31</v>
      </c>
      <c r="G68" s="4">
        <v>155.22999999999999</v>
      </c>
      <c r="H68" s="4">
        <v>4000</v>
      </c>
      <c r="I68" s="4">
        <v>0</v>
      </c>
      <c r="J68" s="4">
        <f>((G68-F68)*H68)+I68</f>
        <v>59679.999999999949</v>
      </c>
      <c r="K68" s="10">
        <v>0</v>
      </c>
      <c r="L68" s="9">
        <v>59680</v>
      </c>
      <c r="M68" s="9">
        <v>0</v>
      </c>
      <c r="N68" s="7">
        <f>J68+K68-L68+M68</f>
        <v>-5.0931703299283981E-11</v>
      </c>
      <c r="O68" s="4">
        <v>0</v>
      </c>
      <c r="P68" s="4">
        <v>0</v>
      </c>
      <c r="Q68" s="4">
        <f>O68+P68</f>
        <v>0</v>
      </c>
      <c r="R68" s="5">
        <v>0</v>
      </c>
      <c r="S68" s="4">
        <v>0</v>
      </c>
      <c r="T68" s="5">
        <f>IF(S68,(N68-(N68*9.5%)-O68)/S68,0)</f>
        <v>0</v>
      </c>
    </row>
    <row r="69" spans="1:20" x14ac:dyDescent="0.2">
      <c r="A69" s="4">
        <f>A68+1</f>
        <v>67</v>
      </c>
      <c r="B69" s="4" t="s">
        <v>60</v>
      </c>
      <c r="C69" s="4" t="s">
        <v>182</v>
      </c>
      <c r="D69" s="4" t="s">
        <v>38</v>
      </c>
      <c r="E69" s="4" t="s">
        <v>183</v>
      </c>
      <c r="F69" s="4">
        <v>1082.0899999999999</v>
      </c>
      <c r="G69" s="4">
        <v>1129.67</v>
      </c>
      <c r="H69" s="4">
        <v>2000</v>
      </c>
      <c r="I69" s="4">
        <v>0</v>
      </c>
      <c r="J69" s="4">
        <f>((G69-F69)*H69)+I69</f>
        <v>95160.000000000306</v>
      </c>
      <c r="K69" s="9">
        <v>0</v>
      </c>
      <c r="L69" s="9">
        <v>0</v>
      </c>
      <c r="M69" s="9">
        <v>0</v>
      </c>
      <c r="N69" s="7">
        <f>J69+K69-L69+M69</f>
        <v>95160.000000000306</v>
      </c>
      <c r="O69" s="4">
        <v>0</v>
      </c>
      <c r="P69" s="4">
        <v>85976.254000000001</v>
      </c>
      <c r="Q69" s="4">
        <f>O69+P69</f>
        <v>85976.254000000001</v>
      </c>
      <c r="R69" s="5">
        <f>IF(N69,(N69-Q69)/N69*100,0)</f>
        <v>9.650846994535808</v>
      </c>
      <c r="S69" s="4">
        <v>3125.5</v>
      </c>
      <c r="T69" s="5">
        <f>IF(S69,(N69-(N69*9.5%)-O69)/S69,0)</f>
        <v>27.553927371620631</v>
      </c>
    </row>
    <row r="70" spans="1:20" x14ac:dyDescent="0.2">
      <c r="A70" s="4">
        <f>A69+1</f>
        <v>68</v>
      </c>
      <c r="B70" s="4" t="s">
        <v>33</v>
      </c>
      <c r="C70" s="18" t="s">
        <v>119</v>
      </c>
      <c r="D70" s="4" t="s">
        <v>38</v>
      </c>
      <c r="E70" s="4" t="s">
        <v>120</v>
      </c>
      <c r="F70" s="4">
        <v>924.68</v>
      </c>
      <c r="G70" s="4">
        <v>930.72</v>
      </c>
      <c r="H70" s="4">
        <v>2000</v>
      </c>
      <c r="I70" s="4">
        <v>0</v>
      </c>
      <c r="J70" s="4">
        <f>((G70-F70)*H70)+I70</f>
        <v>12080.000000000155</v>
      </c>
      <c r="K70" s="10">
        <v>127677</v>
      </c>
      <c r="L70" s="9">
        <v>0</v>
      </c>
      <c r="M70" s="9">
        <v>0</v>
      </c>
      <c r="N70" s="7">
        <f>J70+K70-L70+M70</f>
        <v>139757.00000000015</v>
      </c>
      <c r="O70" s="4">
        <v>0</v>
      </c>
      <c r="P70" s="4">
        <v>126270.46</v>
      </c>
      <c r="Q70" s="4">
        <f>O70+P70</f>
        <v>126270.46</v>
      </c>
      <c r="R70" s="5">
        <f>IF(N70,(N70-Q70)/N70*100,0)</f>
        <v>9.6499924869595972</v>
      </c>
      <c r="S70" s="4">
        <v>2192.5</v>
      </c>
      <c r="T70" s="5">
        <f>IF(S70,(N70-(N70*9.5%)-O70)/S70,0)</f>
        <v>57.687610034207587</v>
      </c>
    </row>
    <row r="71" spans="1:20" x14ac:dyDescent="0.2">
      <c r="A71" s="4">
        <f>A70+1</f>
        <v>69</v>
      </c>
      <c r="B71" s="4" t="s">
        <v>33</v>
      </c>
      <c r="C71" s="4" t="s">
        <v>34</v>
      </c>
      <c r="D71" s="4" t="s">
        <v>35</v>
      </c>
      <c r="E71" s="4" t="s">
        <v>36</v>
      </c>
      <c r="F71" s="4">
        <v>1038.1300000000001</v>
      </c>
      <c r="G71" s="4">
        <v>1140.94</v>
      </c>
      <c r="H71" s="4">
        <v>2000</v>
      </c>
      <c r="I71" s="4">
        <v>0</v>
      </c>
      <c r="J71" s="4">
        <f>((G71-F71)*H71)+I71</f>
        <v>205619.99999999988</v>
      </c>
      <c r="K71" s="14">
        <v>11000</v>
      </c>
      <c r="L71" s="14">
        <v>56984</v>
      </c>
      <c r="M71" s="9">
        <v>0</v>
      </c>
      <c r="N71" s="7">
        <f>J71+K71-L71+M71</f>
        <v>159635.99999999988</v>
      </c>
      <c r="O71" s="4">
        <v>144668.13</v>
      </c>
      <c r="P71" s="4">
        <v>0</v>
      </c>
      <c r="Q71" s="4">
        <f>O71+P71</f>
        <v>144668.13</v>
      </c>
      <c r="R71" s="11">
        <f>IF(N71,(N71-Q71)/N71*100,0)</f>
        <v>9.3762497181086282</v>
      </c>
      <c r="S71" s="4">
        <v>0</v>
      </c>
      <c r="T71" s="5">
        <f>IF(S71,(N71-(N71*9.5%)-O71)/S71,0)</f>
        <v>0</v>
      </c>
    </row>
    <row r="72" spans="1:20" x14ac:dyDescent="0.2">
      <c r="A72" s="4">
        <f>A71+1</f>
        <v>70</v>
      </c>
      <c r="B72" s="4" t="s">
        <v>33</v>
      </c>
      <c r="C72" s="4" t="s">
        <v>37</v>
      </c>
      <c r="D72" s="4" t="s">
        <v>38</v>
      </c>
      <c r="E72" s="4" t="s">
        <v>39</v>
      </c>
      <c r="F72" s="4">
        <v>158.86000000000001</v>
      </c>
      <c r="G72" s="4">
        <v>170.33</v>
      </c>
      <c r="H72" s="4">
        <v>2000</v>
      </c>
      <c r="I72" s="4">
        <v>0</v>
      </c>
      <c r="J72" s="4">
        <f>((G72-F72)*H72)+I72</f>
        <v>22939.999999999996</v>
      </c>
      <c r="K72" s="9">
        <v>0</v>
      </c>
      <c r="L72" s="9">
        <v>0</v>
      </c>
      <c r="M72" s="9">
        <v>0</v>
      </c>
      <c r="N72" s="7">
        <f>J72+K72-L72+M72</f>
        <v>22939.999999999996</v>
      </c>
      <c r="O72" s="4">
        <v>210.61</v>
      </c>
      <c r="P72" s="4">
        <v>20515.562000000002</v>
      </c>
      <c r="Q72" s="4">
        <f>O72+P72</f>
        <v>20726.172000000002</v>
      </c>
      <c r="R72" s="5">
        <f>IF(N72,(N72-Q72)/N72*100,0)</f>
        <v>9.6505143853530697</v>
      </c>
      <c r="S72" s="4">
        <v>1692</v>
      </c>
      <c r="T72" s="5">
        <f>IF(S72,(N72-(N72*9.5%)-O72)/S72,0)</f>
        <v>12.145443262411346</v>
      </c>
    </row>
    <row r="73" spans="1:20" x14ac:dyDescent="0.2">
      <c r="A73" s="4">
        <f>A72+1</f>
        <v>71</v>
      </c>
      <c r="B73" s="4" t="s">
        <v>33</v>
      </c>
      <c r="C73" s="4" t="s">
        <v>198</v>
      </c>
      <c r="D73" s="4" t="s">
        <v>38</v>
      </c>
      <c r="E73" s="4" t="s">
        <v>203</v>
      </c>
      <c r="F73" s="4">
        <v>219.93</v>
      </c>
      <c r="G73" s="4">
        <v>227.61</v>
      </c>
      <c r="H73" s="4">
        <v>2000</v>
      </c>
      <c r="I73" s="4">
        <v>0</v>
      </c>
      <c r="J73" s="4">
        <f>((G73-F73)*H73)+I73</f>
        <v>15360.000000000015</v>
      </c>
      <c r="K73" s="9">
        <v>0</v>
      </c>
      <c r="L73" s="9">
        <v>0</v>
      </c>
      <c r="M73" s="9">
        <v>0</v>
      </c>
      <c r="N73" s="7">
        <f>J73+K73-L73+M73</f>
        <v>15360.000000000015</v>
      </c>
      <c r="O73" s="4">
        <v>35</v>
      </c>
      <c r="P73" s="4">
        <v>13843.871999999999</v>
      </c>
      <c r="Q73" s="4">
        <f>O73+P73</f>
        <v>13878.871999999999</v>
      </c>
      <c r="R73" s="5">
        <f>IF(N73,(N73-Q73)/N73*100,0)</f>
        <v>9.6427604166667571</v>
      </c>
      <c r="S73" s="4">
        <v>2616</v>
      </c>
      <c r="T73" s="5">
        <f>IF(S73,(N73-(N73*9.5%)-O73)/S73,0)</f>
        <v>5.3003822629969468</v>
      </c>
    </row>
    <row r="75" spans="1:20" x14ac:dyDescent="0.2">
      <c r="I75" s="8">
        <f>SUBTOTAL(9,I3:I73)</f>
        <v>1947320</v>
      </c>
      <c r="J75" s="8">
        <f>SUBTOTAL(9,J3:J73)</f>
        <v>9970590.0000000093</v>
      </c>
      <c r="K75" s="8">
        <f>SUBTOTAL(9,K3:K73)</f>
        <v>1194886</v>
      </c>
      <c r="L75" s="8">
        <f>SUBTOTAL(9,L3:L73)</f>
        <v>1194886</v>
      </c>
      <c r="M75" s="8">
        <f t="shared" ref="M75:N75" si="0">SUBTOTAL(9,M3:M73)</f>
        <v>13035.68</v>
      </c>
      <c r="N75" s="8">
        <f t="shared" si="0"/>
        <v>9983625.680000009</v>
      </c>
      <c r="O75" s="8">
        <f t="shared" ref="O75:T75" si="1">SUBTOTAL(9,O3:O73)</f>
        <v>5532376.801</v>
      </c>
      <c r="P75" s="8">
        <f t="shared" si="1"/>
        <v>3765679.9530000007</v>
      </c>
      <c r="Q75" s="8">
        <f t="shared" si="1"/>
        <v>9298056.7539999988</v>
      </c>
      <c r="R75" s="8">
        <f>SUBTOTAL(9,R3:R73)</f>
        <v>539.25104950210186</v>
      </c>
      <c r="S75" s="8">
        <v>0</v>
      </c>
      <c r="T75" s="8">
        <f t="shared" si="1"/>
        <v>1790.9245344698318</v>
      </c>
    </row>
    <row r="77" spans="1:20" x14ac:dyDescent="0.2">
      <c r="J77">
        <v>9970590</v>
      </c>
      <c r="K77">
        <v>1099886</v>
      </c>
      <c r="L77">
        <v>1099886</v>
      </c>
      <c r="M77">
        <v>13035.68</v>
      </c>
      <c r="N77">
        <v>9983625.6799999997</v>
      </c>
      <c r="O77">
        <v>5532376.801</v>
      </c>
      <c r="P77">
        <v>3765679.9530000016</v>
      </c>
      <c r="Q77">
        <v>9298056.7539999969</v>
      </c>
      <c r="R77">
        <v>596.15999999999951</v>
      </c>
    </row>
    <row r="79" spans="1:20" x14ac:dyDescent="0.2">
      <c r="K79">
        <f>K75-K77</f>
        <v>95000</v>
      </c>
      <c r="L79">
        <f>L75-L77</f>
        <v>95000</v>
      </c>
    </row>
    <row r="80" spans="1:20" x14ac:dyDescent="0.2">
      <c r="L80" s="6">
        <f>K75-L75</f>
        <v>0</v>
      </c>
      <c r="M80" s="6"/>
      <c r="N80" s="6"/>
      <c r="O80" s="6"/>
    </row>
    <row r="81" spans="12:15" x14ac:dyDescent="0.2">
      <c r="L81" s="6"/>
      <c r="M81" s="6"/>
      <c r="N81" s="6"/>
      <c r="O81" s="6"/>
    </row>
    <row r="82" spans="12:15" x14ac:dyDescent="0.2">
      <c r="L82" s="6"/>
      <c r="M82" s="6"/>
      <c r="N82" s="6"/>
      <c r="O82" s="6"/>
    </row>
    <row r="83" spans="12:15" x14ac:dyDescent="0.2">
      <c r="L83" s="6"/>
      <c r="M83" s="9"/>
      <c r="N83" s="6"/>
      <c r="O83" s="13"/>
    </row>
    <row r="84" spans="12:15" x14ac:dyDescent="0.2">
      <c r="L84" s="6"/>
      <c r="M84" s="6"/>
      <c r="N84" s="6"/>
      <c r="O84" s="6"/>
    </row>
    <row r="85" spans="12:15" x14ac:dyDescent="0.2">
      <c r="L85" s="6"/>
      <c r="M85" s="6"/>
      <c r="N85" s="6"/>
      <c r="O85" s="6"/>
    </row>
    <row r="86" spans="12:15" x14ac:dyDescent="0.2">
      <c r="L86" s="6"/>
      <c r="M86" s="13"/>
      <c r="N86" s="6"/>
      <c r="O86" s="13"/>
    </row>
    <row r="87" spans="12:15" x14ac:dyDescent="0.2">
      <c r="L87" s="6"/>
      <c r="M87" s="6"/>
      <c r="N87" s="6"/>
      <c r="O87" s="6"/>
    </row>
    <row r="88" spans="12:15" x14ac:dyDescent="0.2">
      <c r="L88" s="6"/>
      <c r="M88" s="13"/>
      <c r="N88" s="6"/>
      <c r="O88" s="6"/>
    </row>
    <row r="89" spans="12:15" x14ac:dyDescent="0.2">
      <c r="L89" s="6"/>
      <c r="M89" s="6"/>
      <c r="N89" s="6"/>
      <c r="O89" s="6"/>
    </row>
    <row r="90" spans="12:15" x14ac:dyDescent="0.2">
      <c r="L90" s="6"/>
      <c r="M90" s="6"/>
      <c r="N90" s="6"/>
      <c r="O90" s="6"/>
    </row>
    <row r="91" spans="12:15" x14ac:dyDescent="0.2">
      <c r="L91" s="6"/>
      <c r="M91" s="6"/>
      <c r="N91" s="6"/>
      <c r="O91" s="6"/>
    </row>
    <row r="92" spans="12:15" x14ac:dyDescent="0.2">
      <c r="L92" s="6"/>
      <c r="M92" s="6"/>
      <c r="N92" s="6"/>
      <c r="O92" s="6"/>
    </row>
  </sheetData>
  <sortState xmlns:xlrd2="http://schemas.microsoft.com/office/spreadsheetml/2017/richdata2" ref="A3:T73">
    <sortCondition ref="B3:B73"/>
  </sortState>
  <mergeCells count="16">
    <mergeCell ref="R1"/>
    <mergeCell ref="P1"/>
    <mergeCell ref="Q1"/>
    <mergeCell ref="H1"/>
    <mergeCell ref="I1"/>
    <mergeCell ref="J1"/>
    <mergeCell ref="K1"/>
    <mergeCell ref="L1"/>
    <mergeCell ref="N1"/>
    <mergeCell ref="O1"/>
    <mergeCell ref="B1"/>
    <mergeCell ref="A1"/>
    <mergeCell ref="C1"/>
    <mergeCell ref="E1"/>
    <mergeCell ref="G1"/>
    <mergeCell ref="F1"/>
  </mergeCells>
  <pageMargins left="0.4" right="0.75" top="0.28000000000000003" bottom="0.21" header="0.2" footer="0.22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E17"/>
  <sheetViews>
    <sheetView workbookViewId="0">
      <selection activeCell="I21" sqref="I21"/>
    </sheetView>
  </sheetViews>
  <sheetFormatPr defaultRowHeight="15" x14ac:dyDescent="0.2"/>
  <cols>
    <col min="5" max="5" width="23.9453125" bestFit="1" customWidth="1"/>
  </cols>
  <sheetData>
    <row r="5" spans="4:5" x14ac:dyDescent="0.2">
      <c r="D5" s="6" t="s">
        <v>186</v>
      </c>
      <c r="E5" s="6" t="s">
        <v>187</v>
      </c>
    </row>
    <row r="6" spans="4:5" x14ac:dyDescent="0.2">
      <c r="D6" s="6" t="s">
        <v>188</v>
      </c>
      <c r="E6" s="6" t="s">
        <v>189</v>
      </c>
    </row>
    <row r="7" spans="4:5" x14ac:dyDescent="0.2">
      <c r="D7" s="6" t="s">
        <v>190</v>
      </c>
      <c r="E7" s="6" t="s">
        <v>191</v>
      </c>
    </row>
    <row r="8" spans="4:5" x14ac:dyDescent="0.2">
      <c r="D8" s="6"/>
      <c r="E8" s="6"/>
    </row>
    <row r="9" spans="4:5" x14ac:dyDescent="0.2">
      <c r="D9" s="6"/>
      <c r="E9" s="6"/>
    </row>
    <row r="10" spans="4:5" x14ac:dyDescent="0.2">
      <c r="D10" s="6"/>
      <c r="E10" s="6"/>
    </row>
    <row r="11" spans="4:5" x14ac:dyDescent="0.2">
      <c r="D11" s="6"/>
      <c r="E11" s="6" t="s">
        <v>192</v>
      </c>
    </row>
    <row r="12" spans="4:5" x14ac:dyDescent="0.2">
      <c r="D12" s="6" t="s">
        <v>193</v>
      </c>
      <c r="E12" s="6" t="s">
        <v>201</v>
      </c>
    </row>
    <row r="13" spans="4:5" x14ac:dyDescent="0.2">
      <c r="D13" s="6" t="s">
        <v>194</v>
      </c>
      <c r="E13" s="6" t="s">
        <v>202</v>
      </c>
    </row>
    <row r="14" spans="4:5" x14ac:dyDescent="0.2">
      <c r="D14" s="6"/>
      <c r="E14" s="6"/>
    </row>
    <row r="15" spans="4:5" x14ac:dyDescent="0.2">
      <c r="D15" s="6"/>
      <c r="E15" s="6" t="s">
        <v>195</v>
      </c>
    </row>
    <row r="16" spans="4:5" x14ac:dyDescent="0.2">
      <c r="D16" s="6" t="s">
        <v>193</v>
      </c>
      <c r="E16" s="6" t="s">
        <v>196</v>
      </c>
    </row>
    <row r="17" spans="4:5" x14ac:dyDescent="0.2">
      <c r="D17" s="6" t="s">
        <v>194</v>
      </c>
      <c r="E17" s="6" t="s">
        <v>197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 B</dc:creator>
  <cp:lastModifiedBy>aeeanagodu</cp:lastModifiedBy>
  <cp:lastPrinted>2025-09-24T09:22:04Z</cp:lastPrinted>
  <dcterms:created xsi:type="dcterms:W3CDTF">2025-06-15T09:22:00Z</dcterms:created>
  <dcterms:modified xsi:type="dcterms:W3CDTF">2025-10-29T12:00:32Z</dcterms:modified>
</cp:coreProperties>
</file>