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76BE282-1888-48BA-9A5A-857FE2DDBA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Sheet1!$A$1:$H$27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25" i="1"/>
  <c r="H24" i="1"/>
  <c r="H23" i="1"/>
  <c r="H7" i="1"/>
  <c r="H27" i="1"/>
  <c r="C3" i="1"/>
  <c r="F20" i="1"/>
  <c r="F21" i="1"/>
  <c r="F19" i="1"/>
  <c r="F18" i="1"/>
  <c r="D21" i="1"/>
  <c r="H21" i="1" s="1"/>
  <c r="D20" i="1"/>
  <c r="H20" i="1" s="1"/>
  <c r="D19" i="1"/>
  <c r="H19" i="1" s="1"/>
  <c r="D18" i="1"/>
  <c r="H18" i="1" s="1"/>
  <c r="C21" i="1"/>
  <c r="C20" i="1"/>
  <c r="C19" i="1"/>
  <c r="C18" i="1"/>
  <c r="F16" i="1"/>
  <c r="F15" i="1"/>
  <c r="F14" i="1"/>
  <c r="F13" i="1"/>
  <c r="D16" i="1"/>
  <c r="H16" i="1" s="1"/>
  <c r="D15" i="1"/>
  <c r="H15" i="1" s="1"/>
  <c r="D14" i="1"/>
  <c r="H14" i="1" s="1"/>
  <c r="D13" i="1"/>
  <c r="H13" i="1" s="1"/>
  <c r="C8" i="1"/>
  <c r="C13" i="1"/>
  <c r="F8" i="1"/>
  <c r="C9" i="1"/>
  <c r="C16" i="1"/>
  <c r="C15" i="1"/>
  <c r="C14" i="1"/>
  <c r="F11" i="1"/>
  <c r="F10" i="1"/>
  <c r="F9" i="1"/>
  <c r="D11" i="1"/>
  <c r="H11" i="1" s="1"/>
  <c r="D10" i="1"/>
  <c r="H10" i="1" s="1"/>
  <c r="D9" i="1"/>
  <c r="H9" i="1" s="1"/>
  <c r="D8" i="1"/>
  <c r="H8" i="1" s="1"/>
  <c r="C11" i="1"/>
  <c r="C10" i="1"/>
  <c r="F6" i="1"/>
  <c r="F5" i="1"/>
  <c r="F4" i="1"/>
  <c r="F3" i="1"/>
  <c r="D3" i="1"/>
  <c r="H3" i="1" s="1"/>
  <c r="D6" i="1"/>
  <c r="H6" i="1" s="1"/>
  <c r="D5" i="1"/>
  <c r="D4" i="1"/>
  <c r="C6" i="1"/>
  <c r="C5" i="1"/>
  <c r="C4" i="1"/>
  <c r="F23" i="1" l="1"/>
  <c r="C26" i="1"/>
  <c r="D25" i="1"/>
  <c r="C17" i="1"/>
  <c r="F25" i="1"/>
  <c r="E3" i="1"/>
  <c r="D7" i="1"/>
  <c r="F26" i="1"/>
  <c r="C24" i="1"/>
  <c r="H5" i="1"/>
  <c r="D26" i="1"/>
  <c r="F12" i="1"/>
  <c r="H4" i="1"/>
  <c r="H17" i="1"/>
  <c r="G10" i="1"/>
  <c r="G11" i="1"/>
  <c r="C22" i="1"/>
  <c r="C23" i="1"/>
  <c r="G5" i="1"/>
  <c r="D12" i="1"/>
  <c r="G6" i="1"/>
  <c r="C25" i="1"/>
  <c r="D23" i="1"/>
  <c r="H12" i="1"/>
  <c r="F7" i="1"/>
  <c r="F24" i="1"/>
  <c r="H22" i="1"/>
  <c r="D24" i="1"/>
  <c r="C12" i="1"/>
  <c r="E6" i="1"/>
  <c r="C7" i="1"/>
  <c r="E7" i="1" s="1"/>
  <c r="G14" i="1"/>
  <c r="F22" i="1"/>
  <c r="G21" i="1"/>
  <c r="G20" i="1"/>
  <c r="D22" i="1"/>
  <c r="G19" i="1"/>
  <c r="G18" i="1"/>
  <c r="E21" i="1"/>
  <c r="E20" i="1"/>
  <c r="E19" i="1"/>
  <c r="E18" i="1"/>
  <c r="F17" i="1"/>
  <c r="G16" i="1"/>
  <c r="E15" i="1"/>
  <c r="D17" i="1"/>
  <c r="E17" i="1" s="1"/>
  <c r="G8" i="1"/>
  <c r="G13" i="1"/>
  <c r="E13" i="1"/>
  <c r="G9" i="1"/>
  <c r="E4" i="1"/>
  <c r="G3" i="1"/>
  <c r="G4" i="1"/>
  <c r="E9" i="1"/>
  <c r="E5" i="1"/>
  <c r="E16" i="1"/>
  <c r="G15" i="1"/>
  <c r="E14" i="1"/>
  <c r="E11" i="1"/>
  <c r="E10" i="1"/>
  <c r="E8" i="1"/>
  <c r="E25" i="1" l="1"/>
  <c r="E26" i="1"/>
  <c r="E22" i="1"/>
  <c r="E12" i="1"/>
  <c r="G24" i="1"/>
  <c r="C27" i="1"/>
  <c r="G26" i="1"/>
  <c r="G22" i="1"/>
  <c r="E24" i="1"/>
  <c r="G17" i="1"/>
  <c r="F27" i="1"/>
  <c r="G7" i="1"/>
  <c r="G23" i="1"/>
  <c r="G25" i="1"/>
  <c r="D27" i="1"/>
  <c r="E23" i="1"/>
  <c r="G12" i="1"/>
  <c r="E27" i="1" l="1"/>
  <c r="G27" i="1"/>
</calcChain>
</file>

<file path=xl/sharedStrings.xml><?xml version="1.0" encoding="utf-8"?>
<sst xmlns="http://schemas.openxmlformats.org/spreadsheetml/2006/main" count="127" uniqueCount="26">
  <si>
    <t>TARIFF</t>
  </si>
  <si>
    <t>DEMAND</t>
  </si>
  <si>
    <t>COLLECTION</t>
  </si>
  <si>
    <t>% Of Col</t>
  </si>
  <si>
    <t>CB</t>
  </si>
  <si>
    <t>MAR 2025 SHORT FALL</t>
  </si>
  <si>
    <t>KANCHIPURA</t>
  </si>
  <si>
    <t>SECTION NAME</t>
  </si>
  <si>
    <t>LT1</t>
  </si>
  <si>
    <t>LT3</t>
  </si>
  <si>
    <t>LT5</t>
  </si>
  <si>
    <t>LT2</t>
  </si>
  <si>
    <t>BELAGURU</t>
  </si>
  <si>
    <t>SRIRAMPURA</t>
  </si>
  <si>
    <t>MATHODU</t>
  </si>
  <si>
    <t>SECTION</t>
  </si>
  <si>
    <t>SO CODE</t>
  </si>
  <si>
    <t>ADJ</t>
  </si>
  <si>
    <t>213511~KANCHIPURA</t>
  </si>
  <si>
    <t>213512~BELAGURU</t>
  </si>
  <si>
    <t>213513~UNIT4(SRIRAMPURA)</t>
  </si>
  <si>
    <t>213514~MATHODU OMU</t>
  </si>
  <si>
    <t>TOTAL</t>
  </si>
  <si>
    <t>SRIRAMPURA SUB DIV TOTAL</t>
  </si>
  <si>
    <r>
      <t xml:space="preserve"> </t>
    </r>
    <r>
      <rPr>
        <b/>
        <sz val="20"/>
        <color rgb="FF000000"/>
        <rFont val="Calibri"/>
        <family val="2"/>
      </rPr>
      <t xml:space="preserve">Bangalore Electricity Supply Company (BESCOM)  </t>
    </r>
    <r>
      <rPr>
        <b/>
        <sz val="14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Subdivision SRIRAMPURA       SECTION-WISE DEMAND COLLECTION TARGET FOR THE MONTH OF MAR-2025</t>
    </r>
  </si>
  <si>
    <t>MAR-27.03.2025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</si>
</sst>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000000"/>
      <name val="Calibri"/>
      <family val="2"/>
    </font>
    <font>
      <b/>
      <sz val="2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0" xfId="0" applyFont="1"/>
    <xf numFmtId="0" fontId="9" fillId="2" borderId="2" xfId="0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/>
    </xf>
    <xf numFmtId="1" fontId="8" fillId="0" borderId="3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1" fontId="8" fillId="2" borderId="2" xfId="0" applyNumberFormat="1" applyFont="1" applyFill="1" applyBorder="1"/>
    <xf numFmtId="164" fontId="8" fillId="2" borderId="2" xfId="0" applyNumberFormat="1" applyFont="1" applyFill="1" applyBorder="1" applyAlignment="1">
      <alignment horizontal="center"/>
    </xf>
    <xf numFmtId="0" fontId="5" fillId="0" borderId="0" xfId="0" applyFont="1"/>
    <xf numFmtId="1" fontId="8" fillId="2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tabSelected="1" topLeftCell="A16" zoomScaleNormal="100" workbookViewId="0">
      <selection activeCell="H27" sqref="A1:H27"/>
    </sheetView>
  </sheetViews>
  <sheetFormatPr defaultColWidth="11.140625" defaultRowHeight="15" x14ac:dyDescent="0.25"/>
  <cols>
    <col min="1" max="1" width="28.42578125" style="2" customWidth="1"/>
    <col min="2" max="2" width="11.140625" bestFit="1" customWidth="1"/>
    <col min="3" max="3" width="17.85546875" bestFit="1" customWidth="1"/>
    <col min="4" max="4" width="19.28515625" bestFit="1" customWidth="1"/>
    <col min="5" max="5" width="13.42578125" bestFit="1" customWidth="1"/>
    <col min="6" max="6" width="17.85546875" bestFit="1" customWidth="1"/>
    <col min="7" max="7" width="18.5703125" bestFit="1" customWidth="1"/>
    <col min="8" max="8" width="16.85546875" style="2" bestFit="1" customWidth="1"/>
    <col min="10" max="10" width="21.42578125" customWidth="1"/>
  </cols>
  <sheetData>
    <row r="1" spans="1:10" ht="54" customHeight="1" x14ac:dyDescent="0.25">
      <c r="A1" s="31" t="s">
        <v>24</v>
      </c>
      <c r="B1" s="31"/>
      <c r="C1" s="31"/>
      <c r="D1" s="31"/>
      <c r="E1" s="31"/>
      <c r="F1" s="31"/>
      <c r="G1" s="31"/>
      <c r="H1" s="31"/>
    </row>
    <row r="2" spans="1:10" s="1" customFormat="1" ht="53.25" customHeight="1" x14ac:dyDescent="0.25">
      <c r="A2" s="25" t="s">
        <v>7</v>
      </c>
      <c r="B2" s="25" t="s">
        <v>0</v>
      </c>
      <c r="C2" s="25" t="s">
        <v>1</v>
      </c>
      <c r="D2" s="25" t="s">
        <v>2</v>
      </c>
      <c r="E2" s="25" t="s">
        <v>3</v>
      </c>
      <c r="F2" s="25" t="s">
        <v>4</v>
      </c>
      <c r="G2" s="26" t="s">
        <v>5</v>
      </c>
      <c r="H2" s="27" t="s">
        <v>25</v>
      </c>
      <c r="J2" s="4" t="s">
        <v>2</v>
      </c>
    </row>
    <row r="3" spans="1:10" ht="21" x14ac:dyDescent="0.35">
      <c r="A3" s="32" t="s">
        <v>6</v>
      </c>
      <c r="B3" s="3" t="s">
        <v>8</v>
      </c>
      <c r="C3" s="5">
        <f>Sheet2!D2</f>
        <v>1587569.94</v>
      </c>
      <c r="D3" s="6">
        <f>Sheet2!E2+Sheet2!F2</f>
        <v>1530102.94</v>
      </c>
      <c r="E3" s="18">
        <f>D3/C3*100</f>
        <v>96.380190972877699</v>
      </c>
      <c r="F3" s="7">
        <f>Sheet2!G2</f>
        <v>8995018</v>
      </c>
      <c r="G3" s="6">
        <f>C3-D3</f>
        <v>57467</v>
      </c>
      <c r="H3" s="6">
        <f>D3-J3</f>
        <v>14243</v>
      </c>
      <c r="J3" s="6">
        <v>1515859.94</v>
      </c>
    </row>
    <row r="4" spans="1:10" ht="21" x14ac:dyDescent="0.35">
      <c r="A4" s="32"/>
      <c r="B4" s="3" t="s">
        <v>11</v>
      </c>
      <c r="C4" s="5">
        <f>Sheet2!D3+Sheet2!D4</f>
        <v>1706</v>
      </c>
      <c r="D4" s="6">
        <f>Sheet2!E3+Sheet2!F3+Sheet2!E4+Sheet2!F4</f>
        <v>1940</v>
      </c>
      <c r="E4" s="18">
        <f t="shared" ref="E4:E26" si="0">D4/C4*100</f>
        <v>113.71629542790151</v>
      </c>
      <c r="F4" s="7">
        <f>Sheet2!G3+Sheet2!G4</f>
        <v>176</v>
      </c>
      <c r="G4" s="6">
        <f t="shared" ref="G4:G21" si="1">C4-D4</f>
        <v>-234</v>
      </c>
      <c r="H4" s="6">
        <f t="shared" ref="H4:H6" si="2">D4-J4</f>
        <v>400</v>
      </c>
      <c r="J4" s="6">
        <v>1540</v>
      </c>
    </row>
    <row r="5" spans="1:10" ht="21" x14ac:dyDescent="0.35">
      <c r="A5" s="32"/>
      <c r="B5" s="3" t="s">
        <v>9</v>
      </c>
      <c r="C5" s="5">
        <f>Sheet2!D5+Sheet2!D6</f>
        <v>258449</v>
      </c>
      <c r="D5" s="6">
        <f>Sheet2!E5+Sheet2!F5+Sheet2!E6+Sheet2!F6</f>
        <v>224353</v>
      </c>
      <c r="E5" s="18">
        <f t="shared" si="0"/>
        <v>86.807455242620406</v>
      </c>
      <c r="F5" s="7">
        <f>Sheet2!G5+Sheet2!G6</f>
        <v>147989</v>
      </c>
      <c r="G5" s="6">
        <f t="shared" si="1"/>
        <v>34096</v>
      </c>
      <c r="H5" s="6">
        <f t="shared" si="2"/>
        <v>4807</v>
      </c>
      <c r="J5" s="6">
        <v>219546</v>
      </c>
    </row>
    <row r="6" spans="1:10" ht="21" x14ac:dyDescent="0.35">
      <c r="A6" s="32"/>
      <c r="B6" s="3" t="s">
        <v>10</v>
      </c>
      <c r="C6" s="5">
        <f>Sheet2!D7</f>
        <v>130498</v>
      </c>
      <c r="D6" s="6">
        <f>Sheet2!E7+Sheet2!F7</f>
        <v>123361</v>
      </c>
      <c r="E6" s="18">
        <f>D6/C6*100</f>
        <v>94.530950665910581</v>
      </c>
      <c r="F6" s="7">
        <f>Sheet2!G7</f>
        <v>85812</v>
      </c>
      <c r="G6" s="6">
        <f t="shared" si="1"/>
        <v>7137</v>
      </c>
      <c r="H6" s="6">
        <f t="shared" si="2"/>
        <v>1610</v>
      </c>
      <c r="J6" s="6">
        <v>121751</v>
      </c>
    </row>
    <row r="7" spans="1:10" s="12" customFormat="1" ht="26.25" x14ac:dyDescent="0.4">
      <c r="A7" s="28" t="s">
        <v>22</v>
      </c>
      <c r="B7" s="29"/>
      <c r="C7" s="8">
        <f>SUM(C3:C6)</f>
        <v>1978222.94</v>
      </c>
      <c r="D7" s="9">
        <f>SUM(D3:D6)</f>
        <v>1879756.94</v>
      </c>
      <c r="E7" s="10">
        <f>D7/C7*100</f>
        <v>95.02250236770584</v>
      </c>
      <c r="F7" s="11">
        <f>SUM(F3:F6)</f>
        <v>9228995</v>
      </c>
      <c r="G7" s="9">
        <f>SUM(G3:G6)</f>
        <v>98466</v>
      </c>
      <c r="H7" s="9">
        <f>SUM(H3:H6)</f>
        <v>21060</v>
      </c>
      <c r="J7" s="9">
        <v>1858696.94</v>
      </c>
    </row>
    <row r="8" spans="1:10" ht="21" x14ac:dyDescent="0.35">
      <c r="A8" s="32" t="s">
        <v>12</v>
      </c>
      <c r="B8" s="3" t="s">
        <v>8</v>
      </c>
      <c r="C8" s="6">
        <f>Sheet2!D8</f>
        <v>2661376.14</v>
      </c>
      <c r="D8" s="6">
        <f>Sheet2!E8+Sheet2!F8</f>
        <v>2691462.99</v>
      </c>
      <c r="E8" s="18">
        <f t="shared" si="0"/>
        <v>101.13049972710735</v>
      </c>
      <c r="F8" s="6">
        <f>Sheet2!G8</f>
        <v>17325247</v>
      </c>
      <c r="G8" s="6">
        <f>C8-D8</f>
        <v>-30086.850000000093</v>
      </c>
      <c r="H8" s="6">
        <f>D8-J8</f>
        <v>27792</v>
      </c>
      <c r="J8" s="6">
        <v>2663670.9900000002</v>
      </c>
    </row>
    <row r="9" spans="1:10" ht="21" x14ac:dyDescent="0.35">
      <c r="A9" s="32"/>
      <c r="B9" s="3" t="s">
        <v>11</v>
      </c>
      <c r="C9" s="6">
        <f>Sheet2!D9+Sheet2!D10</f>
        <v>10132</v>
      </c>
      <c r="D9" s="6">
        <f>Sheet2!E9+Sheet2!E10+Sheet2!F9+Sheet2!F10</f>
        <v>10767</v>
      </c>
      <c r="E9" s="18">
        <f t="shared" si="0"/>
        <v>106.26727200947492</v>
      </c>
      <c r="F9" s="6">
        <f>Sheet2!G9+Sheet2!G10</f>
        <v>916</v>
      </c>
      <c r="G9" s="6">
        <f t="shared" si="1"/>
        <v>-635</v>
      </c>
      <c r="H9" s="6">
        <f t="shared" ref="H9:H11" si="3">D9-J9</f>
        <v>0</v>
      </c>
      <c r="J9" s="6">
        <v>10767</v>
      </c>
    </row>
    <row r="10" spans="1:10" ht="21" x14ac:dyDescent="0.35">
      <c r="A10" s="32"/>
      <c r="B10" s="3" t="s">
        <v>9</v>
      </c>
      <c r="C10" s="6">
        <f>Sheet2!D11+Sheet2!D12+Sheet2!D13</f>
        <v>473852.68</v>
      </c>
      <c r="D10" s="6">
        <f>Sheet2!E11+Sheet2!E12+Sheet2!E13+Sheet2!F11+Sheet2!F12+Sheet2!F13</f>
        <v>372464.68</v>
      </c>
      <c r="E10" s="18">
        <f t="shared" si="0"/>
        <v>78.603476506664478</v>
      </c>
      <c r="F10" s="6">
        <f>Sheet2!G11+Sheet2!G12+Sheet2!G13</f>
        <v>393966</v>
      </c>
      <c r="G10" s="6">
        <f t="shared" si="1"/>
        <v>101388</v>
      </c>
      <c r="H10" s="6">
        <f t="shared" si="3"/>
        <v>14928</v>
      </c>
      <c r="J10" s="6">
        <v>357536.68</v>
      </c>
    </row>
    <row r="11" spans="1:10" ht="21" x14ac:dyDescent="0.35">
      <c r="A11" s="32"/>
      <c r="B11" s="3" t="s">
        <v>10</v>
      </c>
      <c r="C11" s="6">
        <f>Sheet2!D14</f>
        <v>566971.93000000005</v>
      </c>
      <c r="D11" s="6">
        <f>Sheet2!E14+Sheet2!F14</f>
        <v>512441.93</v>
      </c>
      <c r="E11" s="18">
        <f t="shared" si="0"/>
        <v>90.38223991088941</v>
      </c>
      <c r="F11" s="6">
        <f>Sheet2!G14</f>
        <v>277220</v>
      </c>
      <c r="G11" s="6">
        <f t="shared" si="1"/>
        <v>54530.000000000058</v>
      </c>
      <c r="H11" s="6">
        <f t="shared" si="3"/>
        <v>11813</v>
      </c>
      <c r="J11" s="6">
        <v>500628.93</v>
      </c>
    </row>
    <row r="12" spans="1:10" ht="26.25" x14ac:dyDescent="0.4">
      <c r="A12" s="28" t="s">
        <v>22</v>
      </c>
      <c r="B12" s="29"/>
      <c r="C12" s="8">
        <f>SUM(C8:C11)</f>
        <v>3712332.7500000005</v>
      </c>
      <c r="D12" s="9">
        <f>SUM(D8:D11)</f>
        <v>3587136.6000000006</v>
      </c>
      <c r="E12" s="10">
        <f>D12/C12*100</f>
        <v>96.627561201242003</v>
      </c>
      <c r="F12" s="9">
        <f>SUM(F8:F11)</f>
        <v>17997349</v>
      </c>
      <c r="G12" s="9">
        <f>SUM(G8:G11)</f>
        <v>125196.14999999997</v>
      </c>
      <c r="H12" s="9">
        <f>SUM(H8:H11)</f>
        <v>54533</v>
      </c>
      <c r="J12" s="9">
        <v>3532603.6000000006</v>
      </c>
    </row>
    <row r="13" spans="1:10" ht="21" x14ac:dyDescent="0.35">
      <c r="A13" s="33" t="s">
        <v>13</v>
      </c>
      <c r="B13" s="3" t="s">
        <v>8</v>
      </c>
      <c r="C13" s="6">
        <f>Sheet2!D15</f>
        <v>2888387.76</v>
      </c>
      <c r="D13" s="6">
        <f>Sheet2!E15+Sheet2!F15</f>
        <v>2873636.27</v>
      </c>
      <c r="E13" s="18">
        <f t="shared" si="0"/>
        <v>99.489282907084473</v>
      </c>
      <c r="F13" s="6">
        <f>Sheet2!G15</f>
        <v>13535861.25</v>
      </c>
      <c r="G13" s="6">
        <f t="shared" si="1"/>
        <v>14751.489999999758</v>
      </c>
      <c r="H13" s="6">
        <f>D13-J13</f>
        <v>31106.85999999987</v>
      </c>
      <c r="J13" s="6">
        <v>2842529.41</v>
      </c>
    </row>
    <row r="14" spans="1:10" ht="21" x14ac:dyDescent="0.35">
      <c r="A14" s="34"/>
      <c r="B14" s="3" t="s">
        <v>11</v>
      </c>
      <c r="C14" s="6">
        <f>Sheet2!D16+Sheet2!D17</f>
        <v>8156</v>
      </c>
      <c r="D14" s="6">
        <f>Sheet2!E16+Sheet2!E17+Sheet2!F16+Sheet2!F17</f>
        <v>10880</v>
      </c>
      <c r="E14" s="18">
        <f t="shared" si="0"/>
        <v>133.39872486512996</v>
      </c>
      <c r="F14" s="6">
        <f>Sheet2!G16+Sheet2!G17</f>
        <v>2467</v>
      </c>
      <c r="G14" s="6">
        <f t="shared" si="1"/>
        <v>-2724</v>
      </c>
      <c r="H14" s="6">
        <f t="shared" ref="H14:H16" si="4">D14-J14</f>
        <v>0</v>
      </c>
      <c r="J14" s="6">
        <v>10880</v>
      </c>
    </row>
    <row r="15" spans="1:10" ht="21" x14ac:dyDescent="0.35">
      <c r="A15" s="34"/>
      <c r="B15" s="3" t="s">
        <v>9</v>
      </c>
      <c r="C15" s="6">
        <f>Sheet2!D18+Sheet2!D19+Sheet2!D20+Sheet2!D21</f>
        <v>517850.12</v>
      </c>
      <c r="D15" s="6">
        <f>Sheet2!E18+Sheet2!E19+Sheet2!E20+Sheet2!E21+Sheet2!F18+Sheet2!F19+Sheet2!F20+Sheet2!F21</f>
        <v>466836.12</v>
      </c>
      <c r="E15" s="18">
        <f t="shared" si="0"/>
        <v>90.14888709497643</v>
      </c>
      <c r="F15" s="6">
        <f>Sheet2!G18+Sheet2!G19+Sheet2!G20+Sheet2!G21</f>
        <v>270270</v>
      </c>
      <c r="G15" s="6">
        <f t="shared" si="1"/>
        <v>51014</v>
      </c>
      <c r="H15" s="6">
        <f t="shared" si="4"/>
        <v>27921</v>
      </c>
      <c r="J15" s="6">
        <v>438915.12</v>
      </c>
    </row>
    <row r="16" spans="1:10" ht="21" x14ac:dyDescent="0.35">
      <c r="A16" s="35"/>
      <c r="B16" s="3" t="s">
        <v>10</v>
      </c>
      <c r="C16" s="6">
        <f>Sheet2!D22</f>
        <v>398057.45</v>
      </c>
      <c r="D16" s="6">
        <f>Sheet2!E22+Sheet2!F22</f>
        <v>345971.45</v>
      </c>
      <c r="E16" s="18">
        <f t="shared" si="0"/>
        <v>86.914954110267246</v>
      </c>
      <c r="F16" s="6">
        <f>Sheet2!G22</f>
        <v>228158</v>
      </c>
      <c r="G16" s="6">
        <f t="shared" si="1"/>
        <v>52086</v>
      </c>
      <c r="H16" s="6">
        <f t="shared" si="4"/>
        <v>24533</v>
      </c>
      <c r="J16" s="6">
        <v>321438.45</v>
      </c>
    </row>
    <row r="17" spans="1:10" ht="26.25" x14ac:dyDescent="0.4">
      <c r="A17" s="28" t="s">
        <v>22</v>
      </c>
      <c r="B17" s="29"/>
      <c r="C17" s="8">
        <f>SUM(C13:C16)</f>
        <v>3812451.33</v>
      </c>
      <c r="D17" s="9">
        <f>SUM(D13:D16)</f>
        <v>3697323.8400000003</v>
      </c>
      <c r="E17" s="10">
        <f>D17/C17*100</f>
        <v>96.980224007213749</v>
      </c>
      <c r="F17" s="9">
        <f>SUM(F13:F16)</f>
        <v>14036756.25</v>
      </c>
      <c r="G17" s="9">
        <f>SUM(G13:G16)</f>
        <v>115127.48999999976</v>
      </c>
      <c r="H17" s="9">
        <f>SUM(H13:H16)</f>
        <v>83560.85999999987</v>
      </c>
      <c r="J17" s="9">
        <v>3613762.9800000004</v>
      </c>
    </row>
    <row r="18" spans="1:10" ht="21" x14ac:dyDescent="0.35">
      <c r="A18" s="32" t="s">
        <v>14</v>
      </c>
      <c r="B18" s="3" t="s">
        <v>8</v>
      </c>
      <c r="C18" s="6">
        <f>Sheet2!D23</f>
        <v>1470111.98</v>
      </c>
      <c r="D18" s="6">
        <f>Sheet2!E23+Sheet2!F23</f>
        <v>1437259.12</v>
      </c>
      <c r="E18" s="18">
        <f t="shared" si="0"/>
        <v>97.765281798465452</v>
      </c>
      <c r="F18" s="6">
        <f>Sheet2!G23</f>
        <v>10728032</v>
      </c>
      <c r="G18" s="6">
        <f t="shared" si="1"/>
        <v>32852.85999999987</v>
      </c>
      <c r="H18" s="6">
        <f>D18-J18</f>
        <v>2219</v>
      </c>
      <c r="J18" s="6">
        <v>1435040.12</v>
      </c>
    </row>
    <row r="19" spans="1:10" ht="21" x14ac:dyDescent="0.35">
      <c r="A19" s="32"/>
      <c r="B19" s="3" t="s">
        <v>11</v>
      </c>
      <c r="C19" s="6">
        <f>Sheet2!D24</f>
        <v>5471</v>
      </c>
      <c r="D19" s="6">
        <f>Sheet2!E24+Sheet2!F24</f>
        <v>5475</v>
      </c>
      <c r="E19" s="18">
        <f t="shared" si="0"/>
        <v>100.07311277645769</v>
      </c>
      <c r="F19" s="6">
        <f>Sheet2!G24</f>
        <v>3661</v>
      </c>
      <c r="G19" s="6">
        <f t="shared" si="1"/>
        <v>-4</v>
      </c>
      <c r="H19" s="6">
        <f t="shared" ref="H19:H21" si="5">D19-J19</f>
        <v>1526</v>
      </c>
      <c r="J19" s="6">
        <v>3949</v>
      </c>
    </row>
    <row r="20" spans="1:10" ht="21" x14ac:dyDescent="0.35">
      <c r="A20" s="32"/>
      <c r="B20" s="3" t="s">
        <v>9</v>
      </c>
      <c r="C20" s="6">
        <f>Sheet2!D25+Sheet2!D26+Sheet2!D27</f>
        <v>269480.3</v>
      </c>
      <c r="D20" s="6">
        <f>Sheet2!E25+Sheet2!E26+Sheet2!F25+Sheet2!F26+Sheet2!E27+Sheet2!F27</f>
        <v>264098.3</v>
      </c>
      <c r="E20" s="18">
        <f t="shared" si="0"/>
        <v>98.00282246976866</v>
      </c>
      <c r="F20" s="6">
        <f>Sheet2!G25+Sheet2!G26+Sheet2!G27</f>
        <v>101727</v>
      </c>
      <c r="G20" s="6">
        <f t="shared" si="1"/>
        <v>5382</v>
      </c>
      <c r="H20" s="6">
        <f t="shared" si="5"/>
        <v>24427</v>
      </c>
      <c r="J20" s="6">
        <v>239671.3</v>
      </c>
    </row>
    <row r="21" spans="1:10" ht="21" x14ac:dyDescent="0.35">
      <c r="A21" s="32"/>
      <c r="B21" s="3" t="s">
        <v>10</v>
      </c>
      <c r="C21" s="6">
        <f>Sheet2!D28</f>
        <v>166902</v>
      </c>
      <c r="D21" s="6">
        <f>Sheet2!E28+Sheet2!F28</f>
        <v>156128</v>
      </c>
      <c r="E21" s="18">
        <f t="shared" si="0"/>
        <v>93.544714862613986</v>
      </c>
      <c r="F21" s="6">
        <f>Sheet2!G28</f>
        <v>71068</v>
      </c>
      <c r="G21" s="6">
        <f t="shared" si="1"/>
        <v>10774</v>
      </c>
      <c r="H21" s="6">
        <f t="shared" si="5"/>
        <v>27757</v>
      </c>
      <c r="J21" s="6">
        <v>128371</v>
      </c>
    </row>
    <row r="22" spans="1:10" ht="26.25" x14ac:dyDescent="0.4">
      <c r="A22" s="28" t="s">
        <v>22</v>
      </c>
      <c r="B22" s="29"/>
      <c r="C22" s="15">
        <f>SUM(C18:C21)</f>
        <v>1911965.28</v>
      </c>
      <c r="D22" s="16">
        <f>SUM(D18:D21)</f>
        <v>1862960.4200000002</v>
      </c>
      <c r="E22" s="17">
        <f>D22/C22*100</f>
        <v>97.436937766987072</v>
      </c>
      <c r="F22" s="16">
        <f>SUM(F18:F21)</f>
        <v>10904488</v>
      </c>
      <c r="G22" s="16">
        <f>SUM(G18:G21)</f>
        <v>49004.85999999987</v>
      </c>
      <c r="H22" s="9">
        <f>SUM(H18:H21)</f>
        <v>55929</v>
      </c>
      <c r="J22" s="16">
        <v>1807031.4200000002</v>
      </c>
    </row>
    <row r="23" spans="1:10" ht="23.25" customHeight="1" x14ac:dyDescent="0.35">
      <c r="A23" s="30" t="s">
        <v>23</v>
      </c>
      <c r="B23" s="13" t="s">
        <v>8</v>
      </c>
      <c r="C23" s="14">
        <f t="shared" ref="C23:D26" si="6">C3+C8+C13+C18</f>
        <v>8607445.8200000003</v>
      </c>
      <c r="D23" s="14">
        <f t="shared" si="6"/>
        <v>8532461.3200000003</v>
      </c>
      <c r="E23" s="19">
        <f>D23/C23*100</f>
        <v>99.128841452295077</v>
      </c>
      <c r="F23" s="14">
        <f t="shared" ref="F23:G26" si="7">F3+F8+F13+F18</f>
        <v>50584158.25</v>
      </c>
      <c r="G23" s="14">
        <f t="shared" si="7"/>
        <v>74984.499999999534</v>
      </c>
      <c r="H23" s="14">
        <f>H3+H8+H13+H18</f>
        <v>75360.85999999987</v>
      </c>
      <c r="I23" s="23"/>
      <c r="J23" s="14">
        <v>8457100.4600000009</v>
      </c>
    </row>
    <row r="24" spans="1:10" ht="23.25" x14ac:dyDescent="0.35">
      <c r="A24" s="30"/>
      <c r="B24" s="13" t="s">
        <v>11</v>
      </c>
      <c r="C24" s="14">
        <f t="shared" si="6"/>
        <v>25465</v>
      </c>
      <c r="D24" s="14">
        <f t="shared" si="6"/>
        <v>29062</v>
      </c>
      <c r="E24" s="19">
        <f t="shared" si="0"/>
        <v>114.12526997840173</v>
      </c>
      <c r="F24" s="14">
        <f t="shared" si="7"/>
        <v>7220</v>
      </c>
      <c r="G24" s="14">
        <f t="shared" si="7"/>
        <v>-3597</v>
      </c>
      <c r="H24" s="14">
        <f>H4+H9+H14+H19</f>
        <v>1926</v>
      </c>
      <c r="I24" s="23"/>
      <c r="J24" s="14">
        <v>27136</v>
      </c>
    </row>
    <row r="25" spans="1:10" ht="23.25" x14ac:dyDescent="0.35">
      <c r="A25" s="30"/>
      <c r="B25" s="13" t="s">
        <v>9</v>
      </c>
      <c r="C25" s="14">
        <f t="shared" si="6"/>
        <v>1519632.0999999999</v>
      </c>
      <c r="D25" s="14">
        <f t="shared" si="6"/>
        <v>1327752.0999999999</v>
      </c>
      <c r="E25" s="19">
        <f t="shared" si="0"/>
        <v>87.373259619877729</v>
      </c>
      <c r="F25" s="14">
        <f t="shared" si="7"/>
        <v>913952</v>
      </c>
      <c r="G25" s="14">
        <f t="shared" si="7"/>
        <v>191880</v>
      </c>
      <c r="H25" s="14">
        <f>H5+H10+H15+H20</f>
        <v>72083</v>
      </c>
      <c r="I25" s="23"/>
      <c r="J25" s="14">
        <v>1255669.0999999999</v>
      </c>
    </row>
    <row r="26" spans="1:10" ht="23.25" x14ac:dyDescent="0.35">
      <c r="A26" s="30"/>
      <c r="B26" s="13" t="s">
        <v>10</v>
      </c>
      <c r="C26" s="14">
        <f t="shared" si="6"/>
        <v>1262429.3800000001</v>
      </c>
      <c r="D26" s="14">
        <f t="shared" si="6"/>
        <v>1137902.3799999999</v>
      </c>
      <c r="E26" s="19">
        <f t="shared" si="0"/>
        <v>90.135923484290245</v>
      </c>
      <c r="F26" s="14">
        <f t="shared" si="7"/>
        <v>662258</v>
      </c>
      <c r="G26" s="14">
        <f t="shared" si="7"/>
        <v>124527.00000000006</v>
      </c>
      <c r="H26" s="14">
        <f>H6+H11+H16+H21</f>
        <v>65713</v>
      </c>
      <c r="I26" s="23"/>
      <c r="J26" s="14">
        <v>1072189.3799999999</v>
      </c>
    </row>
    <row r="27" spans="1:10" ht="26.25" x14ac:dyDescent="0.4">
      <c r="A27" s="30"/>
      <c r="B27" s="20"/>
      <c r="C27" s="21">
        <f>SUM(C23:C26)</f>
        <v>11414972.300000001</v>
      </c>
      <c r="D27" s="21">
        <f>SUM(D23:D26)</f>
        <v>11027177.800000001</v>
      </c>
      <c r="E27" s="22">
        <f>D27/C27*100</f>
        <v>96.602755663279183</v>
      </c>
      <c r="F27" s="21">
        <f>SUM(F23:F26)</f>
        <v>52167588.25</v>
      </c>
      <c r="G27" s="24">
        <f>SUM(G23:G26)</f>
        <v>387794.49999999959</v>
      </c>
      <c r="H27" s="24">
        <f>SUM(H23:H26)</f>
        <v>215082.85999999987</v>
      </c>
      <c r="J27" s="21">
        <v>10812094.940000001</v>
      </c>
    </row>
  </sheetData>
  <mergeCells count="10">
    <mergeCell ref="A22:B22"/>
    <mergeCell ref="A23:A27"/>
    <mergeCell ref="A1:H1"/>
    <mergeCell ref="A3:A6"/>
    <mergeCell ref="A8:A11"/>
    <mergeCell ref="A13:A16"/>
    <mergeCell ref="A18:A21"/>
    <mergeCell ref="A7:B7"/>
    <mergeCell ref="A12:B12"/>
    <mergeCell ref="A17:B17"/>
  </mergeCells>
  <printOptions horizontalCentered="1"/>
  <pageMargins left="0.7" right="0.7" top="0.5" bottom="0.75" header="0.3" footer="0.3"/>
  <pageSetup paperSize="9" scale="78" orientation="landscape" horizontalDpi="8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52356-DF6E-4381-ADA1-344C290A82BB}">
  <dimension ref="A1:G28"/>
  <sheetViews>
    <sheetView zoomScale="130" zoomScaleNormal="130" workbookViewId="0">
      <selection activeCell="L12" sqref="L12"/>
    </sheetView>
  </sheetViews>
  <sheetFormatPr defaultRowHeight="15" x14ac:dyDescent="0.25"/>
  <cols>
    <col min="1" max="1" width="12.7109375" bestFit="1" customWidth="1"/>
    <col min="2" max="2" width="27" bestFit="1" customWidth="1"/>
    <col min="3" max="3" width="7" bestFit="1" customWidth="1"/>
  </cols>
  <sheetData>
    <row r="1" spans="1:7" x14ac:dyDescent="0.25">
      <c r="A1" t="s">
        <v>15</v>
      </c>
      <c r="B1" t="s">
        <v>16</v>
      </c>
      <c r="C1" t="s">
        <v>0</v>
      </c>
      <c r="D1" t="s">
        <v>1</v>
      </c>
      <c r="E1" t="s">
        <v>2</v>
      </c>
      <c r="F1" t="s">
        <v>17</v>
      </c>
      <c r="G1" t="s">
        <v>4</v>
      </c>
    </row>
    <row r="2" spans="1:7" x14ac:dyDescent="0.25">
      <c r="A2" t="s">
        <v>13</v>
      </c>
      <c r="B2" t="s">
        <v>18</v>
      </c>
      <c r="C2" t="s">
        <v>8</v>
      </c>
      <c r="D2">
        <v>1587569.94</v>
      </c>
      <c r="E2">
        <v>93429</v>
      </c>
      <c r="F2">
        <v>1436673.94</v>
      </c>
      <c r="G2">
        <v>8995018</v>
      </c>
    </row>
    <row r="3" spans="1:7" x14ac:dyDescent="0.25">
      <c r="A3" t="s">
        <v>13</v>
      </c>
      <c r="B3" t="s">
        <v>18</v>
      </c>
      <c r="C3" t="s">
        <v>11</v>
      </c>
      <c r="D3">
        <v>1706</v>
      </c>
      <c r="E3">
        <v>1940</v>
      </c>
      <c r="F3">
        <v>0</v>
      </c>
      <c r="G3">
        <v>176</v>
      </c>
    </row>
    <row r="4" spans="1:7" x14ac:dyDescent="0.25">
      <c r="A4" t="s">
        <v>13</v>
      </c>
      <c r="B4" t="s">
        <v>18</v>
      </c>
      <c r="C4" t="s">
        <v>11</v>
      </c>
      <c r="D4">
        <v>0</v>
      </c>
      <c r="E4">
        <v>0</v>
      </c>
      <c r="F4">
        <v>0</v>
      </c>
      <c r="G4">
        <v>0</v>
      </c>
    </row>
    <row r="5" spans="1:7" x14ac:dyDescent="0.25">
      <c r="A5" t="s">
        <v>13</v>
      </c>
      <c r="B5" t="s">
        <v>18</v>
      </c>
      <c r="C5" t="s">
        <v>9</v>
      </c>
      <c r="D5">
        <v>745</v>
      </c>
      <c r="E5">
        <v>514</v>
      </c>
      <c r="F5">
        <v>0</v>
      </c>
      <c r="G5">
        <v>720</v>
      </c>
    </row>
    <row r="6" spans="1:7" x14ac:dyDescent="0.25">
      <c r="A6" t="s">
        <v>13</v>
      </c>
      <c r="B6" t="s">
        <v>18</v>
      </c>
      <c r="C6" t="s">
        <v>9</v>
      </c>
      <c r="D6">
        <v>257704</v>
      </c>
      <c r="E6">
        <v>223839</v>
      </c>
      <c r="F6">
        <v>0</v>
      </c>
      <c r="G6">
        <v>147269</v>
      </c>
    </row>
    <row r="7" spans="1:7" x14ac:dyDescent="0.25">
      <c r="A7" t="s">
        <v>13</v>
      </c>
      <c r="B7" t="s">
        <v>18</v>
      </c>
      <c r="C7" t="s">
        <v>10</v>
      </c>
      <c r="D7">
        <v>130498</v>
      </c>
      <c r="E7">
        <v>123361</v>
      </c>
      <c r="F7">
        <v>0</v>
      </c>
      <c r="G7">
        <v>85812</v>
      </c>
    </row>
    <row r="8" spans="1:7" x14ac:dyDescent="0.25">
      <c r="A8" t="s">
        <v>13</v>
      </c>
      <c r="B8" t="s">
        <v>19</v>
      </c>
      <c r="C8" t="s">
        <v>8</v>
      </c>
      <c r="D8">
        <v>2661376.14</v>
      </c>
      <c r="E8">
        <v>351989</v>
      </c>
      <c r="F8">
        <v>2339473.9900000002</v>
      </c>
      <c r="G8">
        <v>17325247</v>
      </c>
    </row>
    <row r="9" spans="1:7" x14ac:dyDescent="0.25">
      <c r="A9" t="s">
        <v>13</v>
      </c>
      <c r="B9" t="s">
        <v>19</v>
      </c>
      <c r="C9" t="s">
        <v>11</v>
      </c>
      <c r="D9">
        <v>189</v>
      </c>
      <c r="E9">
        <v>0</v>
      </c>
      <c r="F9">
        <v>0</v>
      </c>
      <c r="G9">
        <v>393</v>
      </c>
    </row>
    <row r="10" spans="1:7" x14ac:dyDescent="0.25">
      <c r="A10" t="s">
        <v>13</v>
      </c>
      <c r="B10" t="s">
        <v>19</v>
      </c>
      <c r="C10" t="s">
        <v>11</v>
      </c>
      <c r="D10">
        <v>9943</v>
      </c>
      <c r="E10">
        <v>10767</v>
      </c>
      <c r="F10">
        <v>0</v>
      </c>
      <c r="G10">
        <v>523</v>
      </c>
    </row>
    <row r="11" spans="1:7" x14ac:dyDescent="0.25">
      <c r="A11" t="s">
        <v>13</v>
      </c>
      <c r="B11" t="s">
        <v>19</v>
      </c>
      <c r="C11" t="s">
        <v>9</v>
      </c>
      <c r="D11">
        <v>236562</v>
      </c>
      <c r="E11">
        <v>197812</v>
      </c>
      <c r="F11">
        <v>0</v>
      </c>
      <c r="G11">
        <v>196443</v>
      </c>
    </row>
    <row r="12" spans="1:7" x14ac:dyDescent="0.25">
      <c r="A12" t="s">
        <v>13</v>
      </c>
      <c r="B12" t="s">
        <v>19</v>
      </c>
      <c r="C12" t="s">
        <v>9</v>
      </c>
      <c r="D12">
        <v>14265.68</v>
      </c>
      <c r="E12">
        <v>0</v>
      </c>
      <c r="F12">
        <v>13993.68</v>
      </c>
      <c r="G12">
        <v>544</v>
      </c>
    </row>
    <row r="13" spans="1:7" x14ac:dyDescent="0.25">
      <c r="A13" t="s">
        <v>13</v>
      </c>
      <c r="B13" t="s">
        <v>19</v>
      </c>
      <c r="C13" t="s">
        <v>9</v>
      </c>
      <c r="D13">
        <v>223025</v>
      </c>
      <c r="E13">
        <v>160659</v>
      </c>
      <c r="F13">
        <v>0</v>
      </c>
      <c r="G13">
        <v>196979</v>
      </c>
    </row>
    <row r="14" spans="1:7" x14ac:dyDescent="0.25">
      <c r="A14" t="s">
        <v>13</v>
      </c>
      <c r="B14" t="s">
        <v>19</v>
      </c>
      <c r="C14" t="s">
        <v>10</v>
      </c>
      <c r="D14">
        <v>566971.93000000005</v>
      </c>
      <c r="E14">
        <v>509917</v>
      </c>
      <c r="F14">
        <v>2524.9299999999998</v>
      </c>
      <c r="G14">
        <v>277220</v>
      </c>
    </row>
    <row r="15" spans="1:7" x14ac:dyDescent="0.25">
      <c r="A15" t="s">
        <v>13</v>
      </c>
      <c r="B15" t="s">
        <v>20</v>
      </c>
      <c r="C15" t="s">
        <v>8</v>
      </c>
      <c r="D15">
        <v>2888387.76</v>
      </c>
      <c r="E15">
        <v>344328</v>
      </c>
      <c r="F15">
        <v>2529308.27</v>
      </c>
      <c r="G15">
        <v>13535861.25</v>
      </c>
    </row>
    <row r="16" spans="1:7" x14ac:dyDescent="0.25">
      <c r="A16" t="s">
        <v>13</v>
      </c>
      <c r="B16" t="s">
        <v>20</v>
      </c>
      <c r="C16" t="s">
        <v>11</v>
      </c>
      <c r="D16">
        <v>3248</v>
      </c>
      <c r="E16">
        <v>5680</v>
      </c>
      <c r="F16">
        <v>0</v>
      </c>
      <c r="G16">
        <v>490</v>
      </c>
    </row>
    <row r="17" spans="1:7" x14ac:dyDescent="0.25">
      <c r="A17" t="s">
        <v>13</v>
      </c>
      <c r="B17" t="s">
        <v>20</v>
      </c>
      <c r="C17" t="s">
        <v>11</v>
      </c>
      <c r="D17">
        <v>4908</v>
      </c>
      <c r="E17">
        <v>5200</v>
      </c>
      <c r="F17">
        <v>0</v>
      </c>
      <c r="G17">
        <v>1977</v>
      </c>
    </row>
    <row r="18" spans="1:7" x14ac:dyDescent="0.25">
      <c r="A18" t="s">
        <v>13</v>
      </c>
      <c r="B18" t="s">
        <v>20</v>
      </c>
      <c r="C18" t="s">
        <v>9</v>
      </c>
      <c r="D18">
        <v>2318.7399999999998</v>
      </c>
      <c r="E18">
        <v>0</v>
      </c>
      <c r="F18">
        <v>2314.7399999999998</v>
      </c>
      <c r="G18">
        <v>34</v>
      </c>
    </row>
    <row r="19" spans="1:7" x14ac:dyDescent="0.25">
      <c r="A19" t="s">
        <v>13</v>
      </c>
      <c r="B19" t="s">
        <v>20</v>
      </c>
      <c r="C19" t="s">
        <v>9</v>
      </c>
      <c r="D19">
        <v>254071</v>
      </c>
      <c r="E19">
        <v>226316</v>
      </c>
      <c r="F19">
        <v>0</v>
      </c>
      <c r="G19">
        <v>142362</v>
      </c>
    </row>
    <row r="20" spans="1:7" x14ac:dyDescent="0.25">
      <c r="A20" t="s">
        <v>13</v>
      </c>
      <c r="B20" t="s">
        <v>20</v>
      </c>
      <c r="C20" t="s">
        <v>9</v>
      </c>
      <c r="D20">
        <v>1396.38</v>
      </c>
      <c r="E20">
        <v>0</v>
      </c>
      <c r="F20">
        <v>1291.3800000000001</v>
      </c>
      <c r="G20">
        <v>210</v>
      </c>
    </row>
    <row r="21" spans="1:7" x14ac:dyDescent="0.25">
      <c r="A21" t="s">
        <v>13</v>
      </c>
      <c r="B21" t="s">
        <v>20</v>
      </c>
      <c r="C21" t="s">
        <v>9</v>
      </c>
      <c r="D21">
        <v>260064</v>
      </c>
      <c r="E21">
        <v>236914</v>
      </c>
      <c r="F21">
        <v>0</v>
      </c>
      <c r="G21">
        <v>127664</v>
      </c>
    </row>
    <row r="22" spans="1:7" x14ac:dyDescent="0.25">
      <c r="A22" t="s">
        <v>13</v>
      </c>
      <c r="B22" t="s">
        <v>20</v>
      </c>
      <c r="C22" t="s">
        <v>10</v>
      </c>
      <c r="D22">
        <v>398057.45</v>
      </c>
      <c r="E22">
        <v>344321</v>
      </c>
      <c r="F22">
        <v>1650.45</v>
      </c>
      <c r="G22">
        <v>228158</v>
      </c>
    </row>
    <row r="23" spans="1:7" x14ac:dyDescent="0.25">
      <c r="A23" t="s">
        <v>13</v>
      </c>
      <c r="B23" t="s">
        <v>21</v>
      </c>
      <c r="C23" t="s">
        <v>8</v>
      </c>
      <c r="D23">
        <v>1470111.98</v>
      </c>
      <c r="E23">
        <v>117378</v>
      </c>
      <c r="F23">
        <v>1319881.1200000001</v>
      </c>
      <c r="G23">
        <v>10728032</v>
      </c>
    </row>
    <row r="24" spans="1:7" x14ac:dyDescent="0.25">
      <c r="A24" t="s">
        <v>13</v>
      </c>
      <c r="B24" t="s">
        <v>21</v>
      </c>
      <c r="C24" t="s">
        <v>11</v>
      </c>
      <c r="D24">
        <v>5471</v>
      </c>
      <c r="E24">
        <v>5475</v>
      </c>
      <c r="F24">
        <v>0</v>
      </c>
      <c r="G24">
        <v>3661</v>
      </c>
    </row>
    <row r="25" spans="1:7" x14ac:dyDescent="0.25">
      <c r="A25" t="s">
        <v>13</v>
      </c>
      <c r="B25" t="s">
        <v>21</v>
      </c>
      <c r="C25" t="s">
        <v>9</v>
      </c>
      <c r="D25">
        <v>256517</v>
      </c>
      <c r="E25">
        <v>250864</v>
      </c>
      <c r="F25">
        <v>0</v>
      </c>
      <c r="G25">
        <v>100982</v>
      </c>
    </row>
    <row r="26" spans="1:7" x14ac:dyDescent="0.25">
      <c r="A26" t="s">
        <v>13</v>
      </c>
      <c r="B26" t="s">
        <v>21</v>
      </c>
      <c r="C26" t="s">
        <v>9</v>
      </c>
      <c r="D26">
        <v>11938.3</v>
      </c>
      <c r="E26">
        <v>0</v>
      </c>
      <c r="F26">
        <v>11598.3</v>
      </c>
      <c r="G26">
        <v>680</v>
      </c>
    </row>
    <row r="27" spans="1:7" x14ac:dyDescent="0.25">
      <c r="A27" t="s">
        <v>13</v>
      </c>
      <c r="B27" t="s">
        <v>21</v>
      </c>
      <c r="C27" t="s">
        <v>9</v>
      </c>
      <c r="D27">
        <v>1025</v>
      </c>
      <c r="E27">
        <v>1636</v>
      </c>
      <c r="F27">
        <v>0</v>
      </c>
      <c r="G27">
        <v>65</v>
      </c>
    </row>
    <row r="28" spans="1:7" x14ac:dyDescent="0.25">
      <c r="A28" t="s">
        <v>13</v>
      </c>
      <c r="B28" t="s">
        <v>21</v>
      </c>
      <c r="C28" t="s">
        <v>10</v>
      </c>
      <c r="D28">
        <v>166902</v>
      </c>
      <c r="E28">
        <v>156128</v>
      </c>
      <c r="F28">
        <v>0</v>
      </c>
      <c r="G28">
        <v>71068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2025-03-28T07:35:42Z</cp:lastPrinted>
  <dcterms:created xsi:type="dcterms:W3CDTF">2015-06-05T18:17:20Z</dcterms:created>
  <dcterms:modified xsi:type="dcterms:W3CDTF">2025-03-28T07:35:57Z</dcterms:modified>
</cp:coreProperties>
</file>