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688DE378-6030-4FF0-A9A2-92E70E168865}" xr6:coauthVersionLast="47" xr6:coauthVersionMax="47" xr10:uidLastSave="{00000000-0000-0000-0000-000000000000}"/>
  <bookViews>
    <workbookView xWindow="-120" yWindow="-120" windowWidth="29040" windowHeight="15720" xr2:uid="{85B169C1-7A49-44A6-9CC5-5A329031A0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20" i="1" s="1"/>
  <c r="E19" i="1"/>
  <c r="G19" i="1" s="1"/>
  <c r="C19" i="1"/>
  <c r="G18" i="1"/>
  <c r="F18" i="1"/>
  <c r="E18" i="1"/>
  <c r="D18" i="1"/>
  <c r="G17" i="1"/>
  <c r="F17" i="1"/>
  <c r="E17" i="1"/>
  <c r="D17" i="1"/>
  <c r="C17" i="1"/>
  <c r="F16" i="1"/>
  <c r="H16" i="1" s="1"/>
  <c r="E16" i="1"/>
  <c r="D16" i="1"/>
  <c r="F15" i="1"/>
  <c r="E15" i="1"/>
  <c r="G15" i="1" s="1"/>
  <c r="D15" i="1"/>
  <c r="F14" i="1"/>
  <c r="E14" i="1"/>
  <c r="G14" i="1" s="1"/>
  <c r="D14" i="1"/>
  <c r="F13" i="1"/>
  <c r="E13" i="1"/>
  <c r="G13" i="1" s="1"/>
  <c r="D13" i="1"/>
  <c r="E12" i="1"/>
  <c r="G12" i="1" s="1"/>
  <c r="E11" i="1"/>
  <c r="G11" i="1" s="1"/>
  <c r="C11" i="1"/>
  <c r="E10" i="1"/>
  <c r="G10" i="1" s="1"/>
  <c r="C10" i="1"/>
  <c r="K9" i="1"/>
  <c r="J9" i="1"/>
  <c r="G9" i="1"/>
  <c r="J8" i="1"/>
  <c r="I8" i="1"/>
  <c r="E8" i="1"/>
  <c r="C8" i="1"/>
  <c r="J7" i="1"/>
  <c r="I7" i="1"/>
  <c r="H7" i="1"/>
  <c r="F6" i="1"/>
  <c r="H6" i="1" s="1"/>
  <c r="E6" i="1"/>
  <c r="D6" i="1"/>
  <c r="C6" i="1"/>
</calcChain>
</file>

<file path=xl/sharedStrings.xml><?xml version="1.0" encoding="utf-8"?>
<sst xmlns="http://schemas.openxmlformats.org/spreadsheetml/2006/main" count="25" uniqueCount="24">
  <si>
    <t>SOLAR DEMAND AS ON OCT 25</t>
  </si>
  <si>
    <t>VALUES TO BE ENTERED IN SYSTEM</t>
  </si>
  <si>
    <t>SL NO</t>
  </si>
  <si>
    <t>RR NO</t>
  </si>
  <si>
    <t>TO BE PAID BY BESCOM(Outstanding JV from Div)</t>
  </si>
  <si>
    <t>COLLECTION</t>
  </si>
  <si>
    <t>TO BE PAID BY CONSUMER</t>
  </si>
  <si>
    <t>CB TO BE PAID BY CONSUMER</t>
  </si>
  <si>
    <t>CB TO BE PAID BY BESCOM</t>
  </si>
  <si>
    <t>SRTPVVNL30072</t>
  </si>
  <si>
    <t>AEH27</t>
  </si>
  <si>
    <t>AEH753</t>
  </si>
  <si>
    <t>MSPLG32712</t>
  </si>
  <si>
    <t>MSPLG22020</t>
  </si>
  <si>
    <t>MSPLG26174</t>
  </si>
  <si>
    <t>PLG28282</t>
  </si>
  <si>
    <t>PP1427</t>
  </si>
  <si>
    <t>PL1769</t>
  </si>
  <si>
    <t>NTL31346</t>
  </si>
  <si>
    <t>PLG14922</t>
  </si>
  <si>
    <t>PP358</t>
  </si>
  <si>
    <t>PP1618</t>
  </si>
  <si>
    <t>PLG4</t>
  </si>
  <si>
    <t>srtpvplg3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</si>
</sst>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ED0000"/>
      <name val="Calibri"/>
      <family val="2"/>
      <scheme val="minor"/>
    </font>
    <font>
      <sz val="11"/>
      <color rgb="FF388600"/>
      <name val="Calibri"/>
      <family val="2"/>
      <scheme val="minor"/>
    </font>
    <font>
      <sz val="11"/>
      <color rgb="FF004F8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1" fillId="0" borderId="1" xfId="0" applyFont="1" applyBorder="1"/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770DF-1ABD-4043-B60F-844415A268EC}">
  <dimension ref="A3:N20"/>
  <sheetViews>
    <sheetView tabSelected="1" workbookViewId="0">
      <selection activeCell="L19" sqref="L19"/>
    </sheetView>
  </sheetViews>
  <sheetFormatPr defaultRowHeight="15" x14ac:dyDescent="0.25"/>
  <cols>
    <col min="2" max="2" width="16.85546875" customWidth="1"/>
    <col min="3" max="3" width="14.7109375" customWidth="1"/>
    <col min="4" max="4" width="15.85546875" customWidth="1"/>
    <col min="5" max="5" width="13.140625" customWidth="1"/>
    <col min="6" max="6" width="15.85546875" hidden="1" customWidth="1"/>
    <col min="7" max="8" width="19.28515625" customWidth="1"/>
  </cols>
  <sheetData>
    <row r="3" spans="1:14" x14ac:dyDescent="0.25">
      <c r="A3" t="s">
        <v>0</v>
      </c>
    </row>
    <row r="4" spans="1:14" x14ac:dyDescent="0.25">
      <c r="G4" s="1" t="s">
        <v>1</v>
      </c>
      <c r="H4" s="1"/>
    </row>
    <row r="5" spans="1:14" ht="60" x14ac:dyDescent="0.25">
      <c r="A5" s="1" t="s">
        <v>2</v>
      </c>
      <c r="B5" s="2" t="s">
        <v>3</v>
      </c>
      <c r="C5" s="3" t="s">
        <v>4</v>
      </c>
      <c r="D5" s="1" t="s">
        <v>5</v>
      </c>
      <c r="E5" s="3" t="s">
        <v>6</v>
      </c>
      <c r="F5" s="1" t="s">
        <v>5</v>
      </c>
      <c r="G5" s="4" t="s">
        <v>7</v>
      </c>
      <c r="H5" s="4" t="s">
        <v>8</v>
      </c>
    </row>
    <row r="6" spans="1:14" x14ac:dyDescent="0.25">
      <c r="A6" s="1">
        <v>1</v>
      </c>
      <c r="B6" s="2" t="s">
        <v>9</v>
      </c>
      <c r="C6" s="1">
        <f>132+73+384+75+178+542+252+181+193+409+250+9+327+213+494+247</f>
        <v>3959</v>
      </c>
      <c r="D6" s="1">
        <f>3882+2914+600+10000+2230</f>
        <v>19626</v>
      </c>
      <c r="E6" s="1">
        <f>1371+379+188+416+506+459+82+200+81+65+117+233+1078+1609+1223</f>
        <v>8007</v>
      </c>
      <c r="F6" s="1">
        <f>3882+2914+600+10000+2230</f>
        <v>19626</v>
      </c>
      <c r="G6" s="5">
        <v>0</v>
      </c>
      <c r="H6" s="5">
        <f>F6-E6-C6</f>
        <v>7660</v>
      </c>
    </row>
    <row r="7" spans="1:14" x14ac:dyDescent="0.25">
      <c r="A7" s="1">
        <v>2</v>
      </c>
      <c r="B7" s="2" t="s">
        <v>10</v>
      </c>
      <c r="C7" s="1">
        <v>2019</v>
      </c>
      <c r="D7" s="1"/>
      <c r="E7" s="1">
        <v>1356</v>
      </c>
      <c r="F7" s="1"/>
      <c r="G7" s="5">
        <v>0</v>
      </c>
      <c r="H7" s="5">
        <f>C7-E7</f>
        <v>663</v>
      </c>
      <c r="I7">
        <f>154+247+65+101+314+389+236+27+486</f>
        <v>2019</v>
      </c>
      <c r="J7">
        <f>394+276+94+467+125</f>
        <v>1356</v>
      </c>
    </row>
    <row r="8" spans="1:14" x14ac:dyDescent="0.25">
      <c r="A8" s="1">
        <v>3</v>
      </c>
      <c r="B8" s="2" t="s">
        <v>11</v>
      </c>
      <c r="C8" s="1">
        <f>1257+668</f>
        <v>1925</v>
      </c>
      <c r="D8" s="1"/>
      <c r="E8" s="1">
        <f>213+187+187+363+473+489</f>
        <v>1912</v>
      </c>
      <c r="F8" s="1"/>
      <c r="G8" s="5"/>
      <c r="H8" s="5">
        <v>0</v>
      </c>
      <c r="I8">
        <f>1257+668</f>
        <v>1925</v>
      </c>
      <c r="J8">
        <f>213+187+187+363+473+489</f>
        <v>1912</v>
      </c>
    </row>
    <row r="9" spans="1:14" x14ac:dyDescent="0.25">
      <c r="A9" s="1">
        <v>4</v>
      </c>
      <c r="B9" s="2" t="s">
        <v>12</v>
      </c>
      <c r="C9" s="1">
        <v>0</v>
      </c>
      <c r="D9" s="1">
        <v>9594</v>
      </c>
      <c r="E9" s="1">
        <v>31720</v>
      </c>
      <c r="F9" s="1">
        <v>9594</v>
      </c>
      <c r="G9" s="5">
        <f>E9-F9</f>
        <v>22126</v>
      </c>
      <c r="H9" s="5">
        <v>0</v>
      </c>
      <c r="J9">
        <f>1960+2277+1593+1296+1855+1975+2671+198+454+1305+2277+2381+4418+1599+2835+2626</f>
        <v>31720</v>
      </c>
      <c r="K9">
        <f>198+2671+1975+4750</f>
        <v>9594</v>
      </c>
    </row>
    <row r="10" spans="1:14" x14ac:dyDescent="0.25">
      <c r="A10" s="1">
        <v>5</v>
      </c>
      <c r="B10" s="2" t="s">
        <v>13</v>
      </c>
      <c r="C10" s="1">
        <f>1134+2005+2008</f>
        <v>5147</v>
      </c>
      <c r="D10" s="1">
        <v>6331</v>
      </c>
      <c r="E10" s="1">
        <f>2100+867+1067+1224+1797+894+1063+804+1774+4778+9694</f>
        <v>26062</v>
      </c>
      <c r="F10" s="1">
        <v>6331</v>
      </c>
      <c r="G10" s="5">
        <f>E10-F10-C10</f>
        <v>14584</v>
      </c>
      <c r="H10" s="5">
        <v>0</v>
      </c>
    </row>
    <row r="11" spans="1:14" x14ac:dyDescent="0.25">
      <c r="A11" s="1">
        <v>6</v>
      </c>
      <c r="B11" s="2" t="s">
        <v>14</v>
      </c>
      <c r="C11" s="6">
        <f>2013+359+169+933+2574</f>
        <v>6048</v>
      </c>
      <c r="D11" s="1">
        <v>13666</v>
      </c>
      <c r="E11" s="1">
        <f>5186+597+13666+430+4518+5249+4855+3861</f>
        <v>38362</v>
      </c>
      <c r="F11" s="1">
        <v>13666</v>
      </c>
      <c r="G11" s="5">
        <f>E11-F11-C11</f>
        <v>18648</v>
      </c>
      <c r="H11" s="5">
        <v>0</v>
      </c>
    </row>
    <row r="12" spans="1:14" x14ac:dyDescent="0.25">
      <c r="A12" s="1">
        <v>7</v>
      </c>
      <c r="B12" s="2" t="s">
        <v>15</v>
      </c>
      <c r="C12" s="1">
        <v>2170</v>
      </c>
      <c r="D12" s="1">
        <v>0</v>
      </c>
      <c r="E12" s="1">
        <f>2622+2228+7401+10328+15119+8871+15004+12024+15464+14953+7803+7926+10320</f>
        <v>130063</v>
      </c>
      <c r="F12" s="1">
        <v>0</v>
      </c>
      <c r="G12" s="5">
        <f>E12-C12</f>
        <v>127893</v>
      </c>
      <c r="H12" s="5">
        <v>0</v>
      </c>
      <c r="N12" s="7"/>
    </row>
    <row r="13" spans="1:14" x14ac:dyDescent="0.25">
      <c r="A13" s="1">
        <v>8</v>
      </c>
      <c r="B13" s="2" t="s">
        <v>16</v>
      </c>
      <c r="C13" s="1">
        <v>0</v>
      </c>
      <c r="D13" s="1">
        <f>3160+3200+4300+3150*3+3525</f>
        <v>23635</v>
      </c>
      <c r="E13" s="1">
        <f>2100+2153+2703+3122+3174+4252+2876+2903+2680+2594+3951+2686+2252+3385+3525</f>
        <v>44356</v>
      </c>
      <c r="F13" s="1">
        <f>3160+3200+4300+3150*3+3525</f>
        <v>23635</v>
      </c>
      <c r="G13" s="5">
        <f>E13-F13</f>
        <v>20721</v>
      </c>
      <c r="H13" s="5">
        <v>0</v>
      </c>
    </row>
    <row r="14" spans="1:14" x14ac:dyDescent="0.25">
      <c r="A14" s="1">
        <v>9</v>
      </c>
      <c r="B14" s="2" t="s">
        <v>17</v>
      </c>
      <c r="C14" s="1">
        <v>1231</v>
      </c>
      <c r="D14" s="1">
        <f>3203+3080+2933+3521+3404+3935+13527+3050</f>
        <v>36653</v>
      </c>
      <c r="E14" s="1">
        <f>2208+800+1230+1449+1337+1520+1539+2194+2178+2314+1839+2153+1854+1500+1451+1599+1550+789+1314+2911+2803+3326+2910+2889+3761+3886</f>
        <v>53304</v>
      </c>
      <c r="F14" s="1">
        <f>3203+3080+2933+3521+3404+3935+13527+3050</f>
        <v>36653</v>
      </c>
      <c r="G14" s="5">
        <f>E14-F14-C14</f>
        <v>15420</v>
      </c>
      <c r="H14" s="5">
        <v>0</v>
      </c>
    </row>
    <row r="15" spans="1:14" x14ac:dyDescent="0.25">
      <c r="A15" s="1">
        <v>10</v>
      </c>
      <c r="B15" s="2" t="s">
        <v>18</v>
      </c>
      <c r="C15" s="1"/>
      <c r="D15" s="1">
        <f>34850+7800+7800+3200+3200+3300+3420+3700+4700+3700</f>
        <v>75670</v>
      </c>
      <c r="E15" s="1">
        <f>3200+6991+3200+3200+3200+5576+5455+2707+3280+2094+3976+3591+3564+3904+2769+3961+5417+4023+3215+1754+2488+3208+3382+4048+2900+3204</f>
        <v>94307</v>
      </c>
      <c r="F15" s="1">
        <f>34850+7800+7800+3200+3200+3300+3420+3700+4700+3700</f>
        <v>75670</v>
      </c>
      <c r="G15" s="5">
        <f>E15-F15</f>
        <v>18637</v>
      </c>
      <c r="H15" s="5">
        <v>0</v>
      </c>
    </row>
    <row r="16" spans="1:14" x14ac:dyDescent="0.25">
      <c r="A16" s="1">
        <v>11</v>
      </c>
      <c r="B16" s="2" t="s">
        <v>19</v>
      </c>
      <c r="C16" s="1"/>
      <c r="D16" s="1">
        <f>27795+5370+4257+21970+36571</f>
        <v>95963</v>
      </c>
      <c r="E16" s="1">
        <f>625+625+625+625+3187+4660+4561+4470+4466+4258+4509+4375+4407+4501+4646+3954+3276+3580+2024+2194+835+833+7821+933+943+974+975+900+944+3175+3337</f>
        <v>87238</v>
      </c>
      <c r="F16" s="1">
        <f>27795+5370+4257+21970+36571</f>
        <v>95963</v>
      </c>
      <c r="G16" s="5">
        <v>0</v>
      </c>
      <c r="H16" s="5">
        <f>F16-E16</f>
        <v>8725</v>
      </c>
    </row>
    <row r="17" spans="1:11" x14ac:dyDescent="0.25">
      <c r="A17" s="1">
        <v>12</v>
      </c>
      <c r="B17" s="2" t="s">
        <v>20</v>
      </c>
      <c r="C17" s="1">
        <f>312+38+907+126+1451+1461+1822</f>
        <v>6117</v>
      </c>
      <c r="D17" s="1">
        <f>3358+41721+32533</f>
        <v>77612</v>
      </c>
      <c r="E17" s="1">
        <f>945+1064+211+3125+4207+6327+3560+3479+1929+3358+2298+1463+1607+2906+16265+16268+14178+5258+5472+2835+8321+7735+7703+2486+2690+4930+10278+5416+5527+5202+2795</f>
        <v>159838</v>
      </c>
      <c r="F17" s="1">
        <f>3358+41721+32533</f>
        <v>77612</v>
      </c>
      <c r="G17" s="5">
        <f>E17-F17-C17</f>
        <v>76109</v>
      </c>
      <c r="H17" s="5">
        <v>0</v>
      </c>
    </row>
    <row r="18" spans="1:11" x14ac:dyDescent="0.25">
      <c r="A18" s="1">
        <v>13</v>
      </c>
      <c r="B18" s="2" t="s">
        <v>21</v>
      </c>
      <c r="C18" s="1"/>
      <c r="D18" s="1">
        <f>5000+5520+18000+1600</f>
        <v>30120</v>
      </c>
      <c r="E18" s="1">
        <f>1098+1099+1088+1093+1086+1120+1106+1114+1110+1054+1106+1068+1952+1462+3270+1933+2158+1829+3774+4208+3366+3489+3194+3542+5187+5255+4675+3843+3591+3406+3914+2267+5519+2335+333+2055+2055+3237+2549+2330</f>
        <v>99870</v>
      </c>
      <c r="F18" s="1">
        <f>5000+5520+18000+1600</f>
        <v>30120</v>
      </c>
      <c r="G18" s="5">
        <f>E18-F18</f>
        <v>69750</v>
      </c>
      <c r="H18" s="5">
        <v>0</v>
      </c>
    </row>
    <row r="19" spans="1:11" x14ac:dyDescent="0.25">
      <c r="A19" s="1">
        <v>14</v>
      </c>
      <c r="B19" s="2" t="s">
        <v>22</v>
      </c>
      <c r="C19" s="1">
        <f>2829+2199+851</f>
        <v>5879</v>
      </c>
      <c r="D19" s="1">
        <v>0</v>
      </c>
      <c r="E19" s="1">
        <f>1250*9+425+2293+6182+6205+6002+6128+6374+6068+6384+6669+6939+7247+7134+7859+6957+6712+6458+6148+6164+6075+6237+6980+4033+7595+6632+6632+11837+7385</f>
        <v>189004</v>
      </c>
      <c r="F19" s="1">
        <v>0</v>
      </c>
      <c r="G19" s="5">
        <f>E19-C19</f>
        <v>183125</v>
      </c>
      <c r="H19" s="5">
        <v>0</v>
      </c>
      <c r="K19" s="8"/>
    </row>
    <row r="20" spans="1:11" x14ac:dyDescent="0.25">
      <c r="A20" s="1">
        <v>15</v>
      </c>
      <c r="B20" s="2" t="s">
        <v>23</v>
      </c>
      <c r="C20" s="1">
        <v>32591</v>
      </c>
      <c r="D20" s="1">
        <v>0</v>
      </c>
      <c r="E20" s="1">
        <f>1075+2365</f>
        <v>3440</v>
      </c>
      <c r="F20" s="1">
        <v>0</v>
      </c>
      <c r="G20" s="5">
        <v>0</v>
      </c>
      <c r="H20" s="5">
        <f>C20-E20</f>
        <v>29151</v>
      </c>
      <c r="K2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2025-10-27T09:50:45Z</dcterms:created>
  <dcterms:modified xsi:type="dcterms:W3CDTF">2025-10-27T09:51:00Z</dcterms:modified>
</cp:coreProperties>
</file>