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630" windowWidth="26535" windowHeight="1170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AC11" i="2" l="1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2" i="2"/>
  <c r="AC83" i="2"/>
  <c r="AC84" i="2"/>
  <c r="AC85" i="2"/>
  <c r="AC86" i="2"/>
  <c r="AC87" i="2"/>
  <c r="AC88" i="2"/>
  <c r="AC89" i="2"/>
  <c r="AC90" i="2"/>
  <c r="AC91" i="2"/>
  <c r="AC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AC81" i="2" s="1"/>
  <c r="Y82" i="2"/>
  <c r="Y83" i="2"/>
  <c r="Y84" i="2"/>
  <c r="Y85" i="2"/>
  <c r="Y86" i="2"/>
  <c r="Y87" i="2"/>
  <c r="Y88" i="2"/>
  <c r="Y89" i="2"/>
  <c r="Y90" i="2"/>
  <c r="Y91" i="2"/>
  <c r="Y10" i="2"/>
  <c r="L92" i="2"/>
</calcChain>
</file>

<file path=xl/sharedStrings.xml><?xml version="1.0" encoding="utf-8"?>
<sst xmlns="http://schemas.openxmlformats.org/spreadsheetml/2006/main" count="1101" uniqueCount="275">
  <si>
    <t>Bangalore Electricity Supply Company Limited (BESCOM)</t>
  </si>
  <si>
    <t>ENERGY AUDIT FEEDER WISE REPORT -DAVANAGERE RURAL-SECTION</t>
  </si>
  <si>
    <t>Report for the Period from 01-May-2025 to 27-May-2025</t>
  </si>
  <si>
    <t xml:space="preserve">Generated By: </t>
  </si>
  <si>
    <t>RESHMA BEGAM</t>
  </si>
  <si>
    <t xml:space="preserve">Generated On: </t>
  </si>
  <si>
    <t>27-05-2025 15:28:14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</si>
  <si>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</si>
  <si>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</si>
  <si>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</si>
  <si>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</si>
  <si>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</si>
  <si>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</si>
  <si>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</si>
  <si>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</si>
  <si>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</si>
  <si>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</si>
  <si>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</si>
  <si>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</si>
  <si>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</si>
  <si>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</si>
  <si>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</si>
  <si>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</si>
  <si>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</si>
  <si>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</si>
  <si>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</si>
  <si>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</si>
  <si>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</si>
  <si>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</si>
  <si>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</si>
  <si>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</si>
  <si>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</si>
  <si>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</si>
  <si>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</si>
  <si>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</si>
  <si>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</si>
  <si>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</si>
  <si>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</si>
  <si>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</si>
  <si>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</si>
  <si>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</si>
  <si>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</si>
  <si>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</si>
  <si>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</si>
  <si>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</si>
  <si>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</si>
  <si>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</si>
  <si>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</si>
  <si>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</si>
  <si>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</si>
  <si>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</si>
  <si>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</si>
  <si>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</si>
  <si>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</si>
  <si>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</si>
  <si>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</si>
  <si>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</si>
  <si>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</si>
  <si>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</si>
  <si>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</si>
  <si>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</si>
  <si>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</si>
  <si>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</si>
  <si>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</si>
  <si>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</si>
  <si>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</si>
  <si>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</si>
  <si>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</si>
  <si>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</si>
  <si>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</si>
  <si>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</si>
  <si>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</si>
  <si>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</si>
  <si>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</si>
  <si>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</si>
  <si>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</si>
  <si>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</si>
  <si>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</si>
  <si>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</si>
  <si>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</si>
  <si>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</si>
  <si>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</si>
  <si>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CTAZ</t>
  </si>
  <si>
    <t>DAVANAGERE</t>
  </si>
  <si>
    <t>DAVANAGERE RURAL</t>
  </si>
  <si>
    <t>KUKKAWADA_66</t>
  </si>
  <si>
    <t>F07-IDLE 1</t>
  </si>
  <si>
    <t>IDLE</t>
  </si>
  <si>
    <t>1310103903010106</t>
  </si>
  <si>
    <t>2025-05-27 15:27:34</t>
  </si>
  <si>
    <t>OBAJJIHALLI_66</t>
  </si>
  <si>
    <t>F01-ANJANEYA</t>
  </si>
  <si>
    <t>AGRI</t>
  </si>
  <si>
    <t>1310103902010101</t>
  </si>
  <si>
    <t>updated</t>
  </si>
  <si>
    <t>YARAGUNTA_66</t>
  </si>
  <si>
    <t>F01-CHITANAHALLI</t>
  </si>
  <si>
    <t>1310103901010101</t>
  </si>
  <si>
    <t>UPDATED</t>
  </si>
  <si>
    <t>AVAREGERE_66</t>
  </si>
  <si>
    <t>F10-PUTTUGUNAL</t>
  </si>
  <si>
    <t>1310103904010501</t>
  </si>
  <si>
    <t>F11-BATHI</t>
  </si>
  <si>
    <t>1310103901020501</t>
  </si>
  <si>
    <t>F11-IGURU</t>
  </si>
  <si>
    <t>1310103904030502</t>
  </si>
  <si>
    <t>F12-HOOVINAMADU NJY</t>
  </si>
  <si>
    <t>NJY</t>
  </si>
  <si>
    <t>1310103903030503</t>
  </si>
  <si>
    <t>F12-SATYANARAYANA</t>
  </si>
  <si>
    <t>1310103901020502</t>
  </si>
  <si>
    <t>F14-YARAGUNTA</t>
  </si>
  <si>
    <t>DOMESTIC</t>
  </si>
  <si>
    <t>1310103901010701</t>
  </si>
  <si>
    <t>F15-RAVI</t>
  </si>
  <si>
    <t>MIXED LOAD</t>
  </si>
  <si>
    <t>1310103904030703</t>
  </si>
  <si>
    <t>Boundary Meter details(Reading) CSD-2</t>
  </si>
  <si>
    <t>F16-GOSHALE</t>
  </si>
  <si>
    <t>1310103904030704</t>
  </si>
  <si>
    <t>F17-AMRUTNAGARA NJY</t>
  </si>
  <si>
    <t>1310103901010703</t>
  </si>
  <si>
    <t>F17-NJLINGADAHALLI</t>
  </si>
  <si>
    <t>1310103904030705</t>
  </si>
  <si>
    <t>F18-NEELANAHALLI NJY</t>
  </si>
  <si>
    <t>1310103901020305</t>
  </si>
  <si>
    <t>F18-RAMPURA</t>
  </si>
  <si>
    <t>1310103904030504</t>
  </si>
  <si>
    <t>F02-ARASAPURA</t>
  </si>
  <si>
    <t>1310103902010102</t>
  </si>
  <si>
    <t>F02-HONNUR</t>
  </si>
  <si>
    <t>1310103904010101</t>
  </si>
  <si>
    <t>F03-BASAVANALLU</t>
  </si>
  <si>
    <t>1310103904010102</t>
  </si>
  <si>
    <t>F03-KAKKARAGOLLA</t>
  </si>
  <si>
    <t>1310103901010102</t>
  </si>
  <si>
    <t>F03-MAGANAHALLY</t>
  </si>
  <si>
    <t>1310103902010103</t>
  </si>
  <si>
    <t>F04-AVARAGOLLA</t>
  </si>
  <si>
    <t>1310103901010103</t>
  </si>
  <si>
    <t>F04-OBAJJIHALLI</t>
  </si>
  <si>
    <t>1310103902010104</t>
  </si>
  <si>
    <t>F05-DEVARAHATTY</t>
  </si>
  <si>
    <t>1310103901020301</t>
  </si>
  <si>
    <t>F05-MALLASHETTIHALLI</t>
  </si>
  <si>
    <t>1310103904020301</t>
  </si>
  <si>
    <t>F06-KADAJJI AVG</t>
  </si>
  <si>
    <t>1310103904020302</t>
  </si>
  <si>
    <t>F07-AVAREGERE</t>
  </si>
  <si>
    <t>1310103904020303</t>
  </si>
  <si>
    <t>load clubbed with F4 industrial feeder</t>
  </si>
  <si>
    <t>F08-ANGODU</t>
  </si>
  <si>
    <t>1310103904020304</t>
  </si>
  <si>
    <t>F09-BETHUR</t>
  </si>
  <si>
    <t>1310103904030501</t>
  </si>
  <si>
    <t>F10-WATERWORKS</t>
  </si>
  <si>
    <t>WATER WORKS</t>
  </si>
  <si>
    <t>1310103901020304</t>
  </si>
  <si>
    <t>F04-INDUSTRIAL</t>
  </si>
  <si>
    <t>INDUSTRIAL</t>
  </si>
  <si>
    <t>1310103904010103</t>
  </si>
  <si>
    <t>F7 FEEDER LOAD CLUBBED WITH F4 FEEDER</t>
  </si>
  <si>
    <t>F05-WATER-SUPPLY</t>
  </si>
  <si>
    <t>1310103902010105</t>
  </si>
  <si>
    <t>F01-KOLKUNTE</t>
  </si>
  <si>
    <t>1310103903010101</t>
  </si>
  <si>
    <t>F11-NAGARASANAHALLI</t>
  </si>
  <si>
    <t>1310103903030502</t>
  </si>
  <si>
    <t>F13-YN CAMP IP</t>
  </si>
  <si>
    <t>1310103903010105</t>
  </si>
  <si>
    <t>F14-BALLUR NJY</t>
  </si>
  <si>
    <t>1310103903020304</t>
  </si>
  <si>
    <t>F02-GIRIYAPURA</t>
  </si>
  <si>
    <t>1310103903010102</t>
  </si>
  <si>
    <t>F03-KAIDALA</t>
  </si>
  <si>
    <t>1310103903010103</t>
  </si>
  <si>
    <t>F04-HADADIKKD</t>
  </si>
  <si>
    <t>1310103903010104</t>
  </si>
  <si>
    <t>F05-NJKALBANDE</t>
  </si>
  <si>
    <t>1310103903020301</t>
  </si>
  <si>
    <t>F06-KUKKAWADA</t>
  </si>
  <si>
    <t>1310103903020302</t>
  </si>
  <si>
    <t>F08-LOKIKERE</t>
  </si>
  <si>
    <t>1310103903020303</t>
  </si>
  <si>
    <t>F09-KANAGONDANAHALLI</t>
  </si>
  <si>
    <t>1310103903030501</t>
  </si>
  <si>
    <t>F12-CHIKKANAHALLI</t>
  </si>
  <si>
    <t>1310103904030503</t>
  </si>
  <si>
    <t>KADAJJI_66</t>
  </si>
  <si>
    <t>F07-BASAVANAL</t>
  </si>
  <si>
    <t>1310103905020202</t>
  </si>
  <si>
    <t>F08-NAGARAKATTE</t>
  </si>
  <si>
    <t>1310103905020203</t>
  </si>
  <si>
    <t>F06-KADAJJI</t>
  </si>
  <si>
    <t>1310103905020201</t>
  </si>
  <si>
    <t>F04-NJ SRI RAM</t>
  </si>
  <si>
    <t>1310103905010202</t>
  </si>
  <si>
    <t>F01-REDDY CAMP</t>
  </si>
  <si>
    <t>1310103905010201</t>
  </si>
  <si>
    <t>F20-KODIHALLI</t>
  </si>
  <si>
    <t>1310103901010705</t>
  </si>
  <si>
    <t>F15-NJ KALKERE</t>
  </si>
  <si>
    <t>1310103903020306</t>
  </si>
  <si>
    <t>SHYAGALE_66</t>
  </si>
  <si>
    <t>F02-KODIHALLI</t>
  </si>
  <si>
    <t>1310103906010102</t>
  </si>
  <si>
    <t>F01-KANDAGAL</t>
  </si>
  <si>
    <t>1310103906010101</t>
  </si>
  <si>
    <t>F04-NJ SHYAGALE</t>
  </si>
  <si>
    <t>1310103906010104</t>
  </si>
  <si>
    <t>F03-GONIWADA</t>
  </si>
  <si>
    <t>1310103906010103</t>
  </si>
  <si>
    <t>F03-KADAJJI ALUR</t>
  </si>
  <si>
    <t>1310103905010203</t>
  </si>
  <si>
    <t>F02-PUTUGANALU</t>
  </si>
  <si>
    <t>1310103905010204</t>
  </si>
  <si>
    <t>F05-ANJANEYA</t>
  </si>
  <si>
    <t>1310103905020204</t>
  </si>
  <si>
    <t>F19-STP AVARAGERE</t>
  </si>
  <si>
    <t>1310103904030706</t>
  </si>
  <si>
    <t>F10-MATHI</t>
  </si>
  <si>
    <t>1310103903020501</t>
  </si>
  <si>
    <t>F06-HALE KADLEBALU</t>
  </si>
  <si>
    <t>1310103902020301</t>
  </si>
  <si>
    <t>F11-HALASWAMY</t>
  </si>
  <si>
    <t>1310103905010205</t>
  </si>
  <si>
    <t>F10-BANASHANKARI IP</t>
  </si>
  <si>
    <t>1310103905020205</t>
  </si>
  <si>
    <t>F09-RAMPURA IP</t>
  </si>
  <si>
    <t>1310103905020206</t>
  </si>
  <si>
    <t>F06-BHEEMANARE IP</t>
  </si>
  <si>
    <t>1310103906020201</t>
  </si>
  <si>
    <t>F08-RAMA NJY</t>
  </si>
  <si>
    <t>1310103906020203</t>
  </si>
  <si>
    <t>F07-MALALAKERE IP</t>
  </si>
  <si>
    <t>1310103906020202</t>
  </si>
  <si>
    <t>F08-SRINAGARA CAMP NJY</t>
  </si>
  <si>
    <t>1310103902010106</t>
  </si>
  <si>
    <t xml:space="preserve"> </t>
  </si>
  <si>
    <t>F09-UDAYAPURA IP</t>
  </si>
  <si>
    <t>1310103902010107</t>
  </si>
  <si>
    <t>DAVANAGERE URBAN SUB DIVISION 1</t>
  </si>
  <si>
    <t>DAVANGERE_SRS_220</t>
  </si>
  <si>
    <t>F02-THOLHUNSESRS</t>
  </si>
  <si>
    <t>1310101902010102</t>
  </si>
  <si>
    <t>F03-KUKKAWADASRS</t>
  </si>
  <si>
    <t>1310101902010103</t>
  </si>
  <si>
    <t>F04-YELLAMMA</t>
  </si>
  <si>
    <t>1310101902010104</t>
  </si>
  <si>
    <t>F05-BELAVANUR</t>
  </si>
  <si>
    <t>1310101902010105</t>
  </si>
  <si>
    <t>F17-JHP1</t>
  </si>
  <si>
    <t>1310101902020101</t>
  </si>
  <si>
    <t>F09-SHAMNUR</t>
  </si>
  <si>
    <t>1310101902020301</t>
  </si>
  <si>
    <t>F12-ATTIGERESRS</t>
  </si>
  <si>
    <t>1310101902020304</t>
  </si>
  <si>
    <t>F16-JHP2</t>
  </si>
  <si>
    <t>1310101902010501</t>
  </si>
  <si>
    <t>F08-TURUCHUGHATTA</t>
  </si>
  <si>
    <t>1310101902010504</t>
  </si>
  <si>
    <t>F06-FNAGANUR</t>
  </si>
  <si>
    <t>1310101902010502</t>
  </si>
  <si>
    <t>F07-JARIKATTE</t>
  </si>
  <si>
    <t>1310101902010503</t>
  </si>
  <si>
    <t>F01-HADADISRS</t>
  </si>
  <si>
    <t>1310101902010101</t>
  </si>
  <si>
    <t>F21-NJ TARALABALU</t>
  </si>
  <si>
    <t>1310101902020701</t>
  </si>
  <si>
    <t>HARIHARA</t>
  </si>
  <si>
    <t>DEVARBELAKERE_66</t>
  </si>
  <si>
    <t>F07-SHIVAJI</t>
  </si>
  <si>
    <t>1310301909020202</t>
  </si>
  <si>
    <t>F08-MUDAHADADI</t>
  </si>
  <si>
    <t>1310301909020203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</si>
</sst>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3" fillId="2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AL92" totalsRowCount="1">
  <autoFilter ref="A8:AL92"/>
  <tableColumns count="38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10" name="FEEDER TYPE"/>
    <tableColumn id="11" name="FEEDER CODE"/>
    <tableColumn id="12" name="NO OF INS" totalsRowFunction="custom">
      <totalsRowFormula>SUM(L9:L91)</totalsRowFormula>
    </tableColumn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21" name="CONSUMPTION T=(Q-P)*R+S"/>
    <tableColumn id="22" name="IMPORTED ENERGY"/>
    <tableColumn id="23" name="EXPORTED ENERGY"/>
    <tableColumn id="24" name="SRTPV CONSUMPTION"/>
    <tableColumn id="25" name="NET CONSUMPTION X=T+U-V+W"/>
    <tableColumn id="26" name="METERED SALES"/>
    <tableColumn id="27" name="UNMETERED SALES"/>
    <tableColumn id="28" name="TOTAL SALES AA=Y+Z"/>
    <tableColumn id="29" name="T AND D LOSS AB=(X-W/X)*100"/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tabSelected="1" topLeftCell="B65" workbookViewId="0">
      <selection activeCell="AA84" sqref="AA84"/>
    </sheetView>
  </sheetViews>
  <sheetFormatPr defaultRowHeight="15" x14ac:dyDescent="0.25"/>
  <cols>
    <col min="1" max="1" width="9.140625" customWidth="1"/>
    <col min="2" max="3" width="20.7109375" customWidth="1"/>
    <col min="4" max="4" width="13.85546875" customWidth="1"/>
    <col min="5" max="5" width="34.140625" customWidth="1"/>
    <col min="6" max="6" width="21" customWidth="1"/>
    <col min="7" max="7" width="34.140625" customWidth="1"/>
    <col min="8" max="8" width="16.7109375" customWidth="1"/>
    <col min="9" max="9" width="24.42578125" customWidth="1"/>
    <col min="10" max="10" width="15.5703125" customWidth="1"/>
    <col min="11" max="11" width="18.85546875" customWidth="1"/>
    <col min="12" max="12" width="13.42578125" customWidth="1"/>
    <col min="13" max="13" width="20" customWidth="1"/>
    <col min="14" max="14" width="21.85546875" customWidth="1"/>
    <col min="15" max="15" width="22.42578125" customWidth="1"/>
    <col min="16" max="16" width="15.7109375" customWidth="1"/>
    <col min="17" max="18" width="12" customWidth="1"/>
    <col min="19" max="19" width="7.42578125" customWidth="1"/>
    <col min="20" max="20" width="23.5703125" customWidth="1"/>
    <col min="21" max="21" width="29" customWidth="1"/>
    <col min="22" max="22" width="21.140625" customWidth="1"/>
    <col min="23" max="23" width="21" customWidth="1"/>
    <col min="24" max="24" width="23.7109375" customWidth="1"/>
    <col min="25" max="25" width="32.5703125" customWidth="1"/>
    <col min="26" max="26" width="18.42578125" customWidth="1"/>
    <col min="27" max="27" width="21.140625" customWidth="1"/>
    <col min="28" max="28" width="22.5703125" customWidth="1"/>
    <col min="29" max="29" width="31.140625" customWidth="1"/>
    <col min="30" max="30" width="14" customWidth="1"/>
    <col min="31" max="31" width="15.28515625" customWidth="1"/>
    <col min="32" max="32" width="29.42578125" customWidth="1"/>
    <col min="33" max="34" width="34.7109375" customWidth="1"/>
    <col min="35" max="35" width="39" customWidth="1"/>
    <col min="36" max="36" width="11.140625" customWidth="1"/>
    <col min="37" max="37" width="19.5703125" customWidth="1"/>
    <col min="38" max="38" width="12.140625" customWidth="1"/>
  </cols>
  <sheetData>
    <row r="1" spans="1:38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  <c r="AG1" s="5" t="s">
        <v>0</v>
      </c>
      <c r="AH1" s="5" t="s">
        <v>0</v>
      </c>
      <c r="AI1" s="5" t="s">
        <v>0</v>
      </c>
      <c r="AJ1" s="5" t="s">
        <v>0</v>
      </c>
      <c r="AK1" s="5" t="s">
        <v>0</v>
      </c>
      <c r="AL1" s="5" t="s">
        <v>0</v>
      </c>
    </row>
    <row r="2" spans="1:38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  <c r="AH2" s="5" t="s">
        <v>1</v>
      </c>
      <c r="AI2" s="5" t="s">
        <v>1</v>
      </c>
      <c r="AJ2" s="5" t="s">
        <v>1</v>
      </c>
      <c r="AK2" s="5" t="s">
        <v>1</v>
      </c>
      <c r="AL2" s="5" t="s">
        <v>1</v>
      </c>
    </row>
    <row r="3" spans="1:38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  <c r="AG3" s="5" t="s">
        <v>2</v>
      </c>
      <c r="AH3" s="5" t="s">
        <v>2</v>
      </c>
      <c r="AI3" s="5" t="s">
        <v>2</v>
      </c>
      <c r="AJ3" s="5" t="s">
        <v>2</v>
      </c>
      <c r="AK3" s="5" t="s">
        <v>2</v>
      </c>
      <c r="AL3" s="5" t="s">
        <v>2</v>
      </c>
    </row>
    <row r="4" spans="1:38" x14ac:dyDescent="0.25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x14ac:dyDescent="0.25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5">
      <c r="A7" s="2"/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  <c r="AA7" s="2" t="s">
        <v>32</v>
      </c>
      <c r="AB7" s="2" t="s">
        <v>33</v>
      </c>
      <c r="AC7" s="2" t="s">
        <v>34</v>
      </c>
      <c r="AD7" s="2" t="s">
        <v>35</v>
      </c>
      <c r="AE7" s="2" t="s">
        <v>36</v>
      </c>
      <c r="AF7" s="2" t="s">
        <v>37</v>
      </c>
      <c r="AG7" s="1" t="s">
        <v>38</v>
      </c>
      <c r="AH7" s="1" t="s">
        <v>39</v>
      </c>
      <c r="AI7" s="1" t="s">
        <v>40</v>
      </c>
      <c r="AJ7" s="1" t="s">
        <v>41</v>
      </c>
      <c r="AK7" s="1" t="s">
        <v>42</v>
      </c>
      <c r="AL7" s="1" t="s">
        <v>43</v>
      </c>
    </row>
    <row r="8" spans="1:38" x14ac:dyDescent="0.25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  <c r="W8" t="s">
        <v>66</v>
      </c>
      <c r="X8" t="s">
        <v>67</v>
      </c>
      <c r="Y8" t="s">
        <v>68</v>
      </c>
      <c r="Z8" t="s">
        <v>69</v>
      </c>
      <c r="AA8" t="s">
        <v>70</v>
      </c>
      <c r="AB8" t="s">
        <v>71</v>
      </c>
      <c r="AC8" t="s">
        <v>72</v>
      </c>
      <c r="AD8" t="s">
        <v>73</v>
      </c>
      <c r="AE8" t="s">
        <v>74</v>
      </c>
      <c r="AF8" t="s">
        <v>75</v>
      </c>
      <c r="AG8" t="s">
        <v>76</v>
      </c>
      <c r="AH8" t="s">
        <v>77</v>
      </c>
      <c r="AI8" t="s">
        <v>78</v>
      </c>
      <c r="AJ8" t="s">
        <v>79</v>
      </c>
      <c r="AK8" t="s">
        <v>80</v>
      </c>
      <c r="AL8" t="s">
        <v>81</v>
      </c>
    </row>
    <row r="9" spans="1:38" x14ac:dyDescent="0.25">
      <c r="A9">
        <v>1</v>
      </c>
      <c r="B9" t="s">
        <v>82</v>
      </c>
      <c r="C9" t="s">
        <v>83</v>
      </c>
      <c r="D9" t="s">
        <v>83</v>
      </c>
      <c r="E9" t="s">
        <v>84</v>
      </c>
      <c r="F9" t="s">
        <v>85</v>
      </c>
      <c r="G9" t="s">
        <v>84</v>
      </c>
      <c r="I9" t="s">
        <v>86</v>
      </c>
      <c r="J9" t="s">
        <v>87</v>
      </c>
      <c r="K9" t="s">
        <v>88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K9" t="s">
        <v>89</v>
      </c>
      <c r="AL9">
        <v>21111</v>
      </c>
    </row>
    <row r="10" spans="1:38" x14ac:dyDescent="0.25">
      <c r="A10">
        <v>2</v>
      </c>
      <c r="B10" t="s">
        <v>82</v>
      </c>
      <c r="C10" t="s">
        <v>83</v>
      </c>
      <c r="D10" t="s">
        <v>83</v>
      </c>
      <c r="E10" t="s">
        <v>84</v>
      </c>
      <c r="F10" t="s">
        <v>90</v>
      </c>
      <c r="G10" t="s">
        <v>84</v>
      </c>
      <c r="I10" t="s">
        <v>91</v>
      </c>
      <c r="J10" t="s">
        <v>92</v>
      </c>
      <c r="K10" t="s">
        <v>93</v>
      </c>
      <c r="L10">
        <v>311</v>
      </c>
      <c r="M10">
        <v>310</v>
      </c>
      <c r="N10">
        <v>1</v>
      </c>
      <c r="O10">
        <v>310</v>
      </c>
      <c r="P10">
        <v>0</v>
      </c>
      <c r="Q10">
        <v>704.16</v>
      </c>
      <c r="R10">
        <v>731.26199999999994</v>
      </c>
      <c r="S10">
        <v>20000</v>
      </c>
      <c r="T10">
        <v>0</v>
      </c>
      <c r="U10">
        <v>542040</v>
      </c>
      <c r="V10">
        <v>0</v>
      </c>
      <c r="W10">
        <v>10000</v>
      </c>
      <c r="X10">
        <v>0</v>
      </c>
      <c r="Y10">
        <f>Table1[[#This Row],[CONSUMPTION T=(Q-P)*R+S]]+Table1[[#This Row],[IMPORTED ENERGY]]-Table1[[#This Row],[EXPORTED ENERGY]]+Table1[[#This Row],[SRTPV CONSUMPTION]]</f>
        <v>532040</v>
      </c>
      <c r="Z10">
        <v>0</v>
      </c>
      <c r="AA10">
        <v>481300</v>
      </c>
      <c r="AB10">
        <v>481300</v>
      </c>
      <c r="AC10">
        <f>(Table1[[#This Row],[NET CONSUMPTION X=T+U-V+W]]-Table1[[#This Row],[TOTAL SALES AA=Y+Z]])/Table1[[#This Row],[NET CONSUMPTION X=T+U-V+W]]*100</f>
        <v>9.536876926546876</v>
      </c>
      <c r="AD10">
        <v>4312448</v>
      </c>
      <c r="AE10">
        <v>4312448</v>
      </c>
      <c r="AF10">
        <v>0.90459999999999996</v>
      </c>
      <c r="AG10">
        <v>1</v>
      </c>
      <c r="AH10">
        <v>9.5399999999999991</v>
      </c>
      <c r="AI10" t="s">
        <v>94</v>
      </c>
      <c r="AK10" t="s">
        <v>89</v>
      </c>
      <c r="AL10">
        <v>21111</v>
      </c>
    </row>
    <row r="11" spans="1:38" x14ac:dyDescent="0.25">
      <c r="A11">
        <v>3</v>
      </c>
      <c r="B11" t="s">
        <v>82</v>
      </c>
      <c r="C11" t="s">
        <v>83</v>
      </c>
      <c r="D11" t="s">
        <v>83</v>
      </c>
      <c r="E11" t="s">
        <v>84</v>
      </c>
      <c r="F11" t="s">
        <v>95</v>
      </c>
      <c r="G11" t="s">
        <v>84</v>
      </c>
      <c r="I11" t="s">
        <v>96</v>
      </c>
      <c r="J11" t="s">
        <v>92</v>
      </c>
      <c r="K11" t="s">
        <v>97</v>
      </c>
      <c r="L11">
        <v>417</v>
      </c>
      <c r="M11">
        <v>417</v>
      </c>
      <c r="N11">
        <v>0</v>
      </c>
      <c r="O11">
        <v>414</v>
      </c>
      <c r="P11">
        <v>0</v>
      </c>
      <c r="Q11">
        <v>703.82399999999996</v>
      </c>
      <c r="R11">
        <v>728.01499999999999</v>
      </c>
      <c r="S11">
        <v>20000</v>
      </c>
      <c r="T11">
        <v>0</v>
      </c>
      <c r="U11">
        <v>483820</v>
      </c>
      <c r="V11">
        <v>50000</v>
      </c>
      <c r="W11">
        <v>0</v>
      </c>
      <c r="X11">
        <v>0</v>
      </c>
      <c r="Y11">
        <f>Table1[[#This Row],[CONSUMPTION T=(Q-P)*R+S]]+Table1[[#This Row],[IMPORTED ENERGY]]-Table1[[#This Row],[EXPORTED ENERGY]]+Table1[[#This Row],[SRTPV CONSUMPTION]]</f>
        <v>533820</v>
      </c>
      <c r="Z11">
        <v>519</v>
      </c>
      <c r="AA11">
        <v>482587.4</v>
      </c>
      <c r="AB11">
        <v>483106.4</v>
      </c>
      <c r="AC11">
        <f>(Table1[[#This Row],[NET CONSUMPTION X=T+U-V+W]]-Table1[[#This Row],[TOTAL SALES AA=Y+Z]])/Table1[[#This Row],[NET CONSUMPTION X=T+U-V+W]]*100</f>
        <v>9.5001311303435578</v>
      </c>
      <c r="AD11">
        <v>4334563.22</v>
      </c>
      <c r="AE11">
        <v>4326023.22</v>
      </c>
      <c r="AF11">
        <v>0.90500000000000003</v>
      </c>
      <c r="AG11">
        <v>0.998</v>
      </c>
      <c r="AH11">
        <v>9.48</v>
      </c>
      <c r="AI11" t="s">
        <v>98</v>
      </c>
      <c r="AK11" t="s">
        <v>89</v>
      </c>
      <c r="AL11">
        <v>21111</v>
      </c>
    </row>
    <row r="12" spans="1:38" x14ac:dyDescent="0.25">
      <c r="A12">
        <v>4</v>
      </c>
      <c r="B12" t="s">
        <v>82</v>
      </c>
      <c r="C12" t="s">
        <v>83</v>
      </c>
      <c r="D12" t="s">
        <v>83</v>
      </c>
      <c r="E12" t="s">
        <v>84</v>
      </c>
      <c r="F12" t="s">
        <v>99</v>
      </c>
      <c r="G12" t="s">
        <v>84</v>
      </c>
      <c r="I12" t="s">
        <v>100</v>
      </c>
      <c r="J12" t="s">
        <v>92</v>
      </c>
      <c r="K12" t="s">
        <v>101</v>
      </c>
      <c r="L12">
        <v>258</v>
      </c>
      <c r="M12">
        <v>249</v>
      </c>
      <c r="N12">
        <v>9</v>
      </c>
      <c r="O12">
        <v>249</v>
      </c>
      <c r="P12">
        <v>0</v>
      </c>
      <c r="Q12">
        <v>716.47199999999998</v>
      </c>
      <c r="R12">
        <v>737.53499999999997</v>
      </c>
      <c r="S12">
        <v>20000</v>
      </c>
      <c r="T12">
        <v>0</v>
      </c>
      <c r="U12">
        <v>421260</v>
      </c>
      <c r="V12">
        <v>12000</v>
      </c>
      <c r="W12">
        <v>0</v>
      </c>
      <c r="X12">
        <v>0</v>
      </c>
      <c r="Y12">
        <f>Table1[[#This Row],[CONSUMPTION T=(Q-P)*R+S]]+Table1[[#This Row],[IMPORTED ENERGY]]-Table1[[#This Row],[EXPORTED ENERGY]]+Table1[[#This Row],[SRTPV CONSUMPTION]]</f>
        <v>433260</v>
      </c>
      <c r="Z12">
        <v>0</v>
      </c>
      <c r="AA12">
        <v>392099.56199999998</v>
      </c>
      <c r="AB12">
        <v>392099.56199999998</v>
      </c>
      <c r="AC12">
        <f>(Table1[[#This Row],[NET CONSUMPTION X=T+U-V+W]]-Table1[[#This Row],[TOTAL SALES AA=Y+Z]])/Table1[[#This Row],[NET CONSUMPTION X=T+U-V+W]]*100</f>
        <v>9.5001703365184937</v>
      </c>
      <c r="AD12">
        <v>3513211.09</v>
      </c>
      <c r="AE12">
        <v>3513211.09</v>
      </c>
      <c r="AF12">
        <v>0.90500000000000003</v>
      </c>
      <c r="AG12">
        <v>1</v>
      </c>
      <c r="AH12">
        <v>9.5</v>
      </c>
      <c r="AI12" t="s">
        <v>94</v>
      </c>
      <c r="AK12" t="s">
        <v>89</v>
      </c>
      <c r="AL12">
        <v>21111</v>
      </c>
    </row>
    <row r="13" spans="1:38" x14ac:dyDescent="0.25">
      <c r="A13">
        <v>5</v>
      </c>
      <c r="B13" t="s">
        <v>82</v>
      </c>
      <c r="C13" t="s">
        <v>83</v>
      </c>
      <c r="D13" t="s">
        <v>83</v>
      </c>
      <c r="E13" t="s">
        <v>84</v>
      </c>
      <c r="F13" t="s">
        <v>95</v>
      </c>
      <c r="G13" t="s">
        <v>84</v>
      </c>
      <c r="I13" t="s">
        <v>102</v>
      </c>
      <c r="J13" t="s">
        <v>92</v>
      </c>
      <c r="K13" t="s">
        <v>103</v>
      </c>
      <c r="L13">
        <v>438</v>
      </c>
      <c r="M13">
        <v>431</v>
      </c>
      <c r="N13">
        <v>7</v>
      </c>
      <c r="O13">
        <v>426</v>
      </c>
      <c r="P13">
        <v>-4</v>
      </c>
      <c r="Q13">
        <v>1380.89</v>
      </c>
      <c r="R13">
        <v>1490.56</v>
      </c>
      <c r="S13">
        <v>2000</v>
      </c>
      <c r="T13">
        <v>0</v>
      </c>
      <c r="U13">
        <v>219340</v>
      </c>
      <c r="V13">
        <v>124000</v>
      </c>
      <c r="W13">
        <v>0</v>
      </c>
      <c r="X13">
        <v>0</v>
      </c>
      <c r="Y13">
        <f>Table1[[#This Row],[CONSUMPTION T=(Q-P)*R+S]]+Table1[[#This Row],[IMPORTED ENERGY]]-Table1[[#This Row],[EXPORTED ENERGY]]+Table1[[#This Row],[SRTPV CONSUMPTION]]</f>
        <v>343340</v>
      </c>
      <c r="Z13">
        <v>106</v>
      </c>
      <c r="AA13">
        <v>310617.18300000002</v>
      </c>
      <c r="AB13">
        <v>310723.18300000002</v>
      </c>
      <c r="AC13">
        <f>(Table1[[#This Row],[NET CONSUMPTION X=T+U-V+W]]-Table1[[#This Row],[TOTAL SALES AA=Y+Z]])/Table1[[#This Row],[NET CONSUMPTION X=T+U-V+W]]*100</f>
        <v>9.4998593231199351</v>
      </c>
      <c r="AD13">
        <v>2786197.09</v>
      </c>
      <c r="AE13">
        <v>2784135.14</v>
      </c>
      <c r="AF13">
        <v>0.90500000000000003</v>
      </c>
      <c r="AG13">
        <v>0.99929999999999997</v>
      </c>
      <c r="AH13">
        <v>9.49</v>
      </c>
      <c r="AI13" t="s">
        <v>94</v>
      </c>
      <c r="AK13" t="s">
        <v>89</v>
      </c>
      <c r="AL13">
        <v>21111</v>
      </c>
    </row>
    <row r="14" spans="1:38" x14ac:dyDescent="0.25">
      <c r="A14">
        <v>6</v>
      </c>
      <c r="B14" t="s">
        <v>82</v>
      </c>
      <c r="C14" t="s">
        <v>83</v>
      </c>
      <c r="D14" t="s">
        <v>83</v>
      </c>
      <c r="E14" t="s">
        <v>84</v>
      </c>
      <c r="F14" t="s">
        <v>99</v>
      </c>
      <c r="G14" t="s">
        <v>84</v>
      </c>
      <c r="I14" t="s">
        <v>104</v>
      </c>
      <c r="J14" t="s">
        <v>92</v>
      </c>
      <c r="K14" t="s">
        <v>105</v>
      </c>
      <c r="L14">
        <v>317</v>
      </c>
      <c r="M14">
        <v>312</v>
      </c>
      <c r="N14">
        <v>5</v>
      </c>
      <c r="O14">
        <v>310</v>
      </c>
      <c r="P14">
        <v>0</v>
      </c>
      <c r="Q14">
        <v>430.33600000000001</v>
      </c>
      <c r="R14">
        <v>440.589</v>
      </c>
      <c r="S14">
        <v>40000</v>
      </c>
      <c r="T14">
        <v>0</v>
      </c>
      <c r="U14">
        <v>410120</v>
      </c>
      <c r="V14">
        <v>130000</v>
      </c>
      <c r="W14">
        <v>0</v>
      </c>
      <c r="X14">
        <v>0</v>
      </c>
      <c r="Y14">
        <f>Table1[[#This Row],[CONSUMPTION T=(Q-P)*R+S]]+Table1[[#This Row],[IMPORTED ENERGY]]-Table1[[#This Row],[EXPORTED ENERGY]]+Table1[[#This Row],[SRTPV CONSUMPTION]]</f>
        <v>540120</v>
      </c>
      <c r="Z14">
        <v>45</v>
      </c>
      <c r="AA14">
        <v>488763.8</v>
      </c>
      <c r="AB14">
        <v>488808.8</v>
      </c>
      <c r="AC14">
        <f>(Table1[[#This Row],[NET CONSUMPTION X=T+U-V+W]]-Table1[[#This Row],[TOTAL SALES AA=Y+Z]])/Table1[[#This Row],[NET CONSUMPTION X=T+U-V+W]]*100</f>
        <v>9.4999629711915894</v>
      </c>
      <c r="AD14">
        <v>4382478.9800000004</v>
      </c>
      <c r="AE14">
        <v>4400977.9800000004</v>
      </c>
      <c r="AF14">
        <v>0.90500000000000003</v>
      </c>
      <c r="AG14">
        <v>1.0042</v>
      </c>
      <c r="AH14">
        <v>9.5399999999999991</v>
      </c>
      <c r="AI14" t="s">
        <v>94</v>
      </c>
      <c r="AK14" t="s">
        <v>89</v>
      </c>
      <c r="AL14">
        <v>21111</v>
      </c>
    </row>
    <row r="15" spans="1:38" x14ac:dyDescent="0.25">
      <c r="A15">
        <v>7</v>
      </c>
      <c r="B15" t="s">
        <v>82</v>
      </c>
      <c r="C15" t="s">
        <v>83</v>
      </c>
      <c r="D15" t="s">
        <v>83</v>
      </c>
      <c r="E15" t="s">
        <v>84</v>
      </c>
      <c r="F15" t="s">
        <v>85</v>
      </c>
      <c r="G15" t="s">
        <v>84</v>
      </c>
      <c r="I15" t="s">
        <v>106</v>
      </c>
      <c r="J15" t="s">
        <v>107</v>
      </c>
      <c r="K15" t="s">
        <v>108</v>
      </c>
      <c r="L15">
        <v>2713</v>
      </c>
      <c r="M15">
        <v>2226</v>
      </c>
      <c r="N15">
        <v>487</v>
      </c>
      <c r="O15">
        <v>0</v>
      </c>
      <c r="P15">
        <v>0</v>
      </c>
      <c r="Q15">
        <v>1137.8599999999999</v>
      </c>
      <c r="R15">
        <v>1164.2750000000001</v>
      </c>
      <c r="S15">
        <v>10000</v>
      </c>
      <c r="T15">
        <v>0</v>
      </c>
      <c r="U15">
        <v>264150</v>
      </c>
      <c r="V15">
        <v>0</v>
      </c>
      <c r="W15">
        <v>54000</v>
      </c>
      <c r="X15">
        <v>0</v>
      </c>
      <c r="Y15">
        <f>Table1[[#This Row],[CONSUMPTION T=(Q-P)*R+S]]+Table1[[#This Row],[IMPORTED ENERGY]]-Table1[[#This Row],[EXPORTED ENERGY]]+Table1[[#This Row],[SRTPV CONSUMPTION]]</f>
        <v>210150</v>
      </c>
      <c r="Z15">
        <v>191416.35</v>
      </c>
      <c r="AA15">
        <v>0</v>
      </c>
      <c r="AB15">
        <v>191416.35</v>
      </c>
      <c r="AC15">
        <f>(Table1[[#This Row],[NET CONSUMPTION X=T+U-V+W]]-Table1[[#This Row],[TOTAL SALES AA=Y+Z]])/Table1[[#This Row],[NET CONSUMPTION X=T+U-V+W]]*100</f>
        <v>8.9144182726623811</v>
      </c>
      <c r="AD15">
        <v>2161923.5699999998</v>
      </c>
      <c r="AE15">
        <v>1319408.7</v>
      </c>
      <c r="AF15">
        <v>0.91090000000000004</v>
      </c>
      <c r="AG15">
        <v>0.61029999999999995</v>
      </c>
      <c r="AH15">
        <v>5.44</v>
      </c>
      <c r="AI15" t="s">
        <v>94</v>
      </c>
      <c r="AK15" t="s">
        <v>89</v>
      </c>
      <c r="AL15">
        <v>21111</v>
      </c>
    </row>
    <row r="16" spans="1:38" x14ac:dyDescent="0.25">
      <c r="A16">
        <v>8</v>
      </c>
      <c r="B16" t="s">
        <v>82</v>
      </c>
      <c r="C16" t="s">
        <v>83</v>
      </c>
      <c r="D16" t="s">
        <v>83</v>
      </c>
      <c r="E16" t="s">
        <v>84</v>
      </c>
      <c r="F16" t="s">
        <v>95</v>
      </c>
      <c r="G16" t="s">
        <v>84</v>
      </c>
      <c r="I16" t="s">
        <v>109</v>
      </c>
      <c r="J16" t="s">
        <v>92</v>
      </c>
      <c r="K16" t="s">
        <v>110</v>
      </c>
      <c r="L16">
        <v>448</v>
      </c>
      <c r="M16">
        <v>425</v>
      </c>
      <c r="N16">
        <v>23</v>
      </c>
      <c r="O16">
        <v>403</v>
      </c>
      <c r="P16">
        <v>-2</v>
      </c>
      <c r="Q16">
        <v>1568.49</v>
      </c>
      <c r="R16">
        <v>1749.64</v>
      </c>
      <c r="S16">
        <v>2000</v>
      </c>
      <c r="T16">
        <v>0</v>
      </c>
      <c r="U16">
        <v>362300</v>
      </c>
      <c r="V16">
        <v>50000</v>
      </c>
      <c r="W16">
        <v>0</v>
      </c>
      <c r="X16">
        <v>0</v>
      </c>
      <c r="Y16">
        <f>Table1[[#This Row],[CONSUMPTION T=(Q-P)*R+S]]+Table1[[#This Row],[IMPORTED ENERGY]]-Table1[[#This Row],[EXPORTED ENERGY]]+Table1[[#This Row],[SRTPV CONSUMPTION]]</f>
        <v>412300</v>
      </c>
      <c r="Z16">
        <v>1381.91</v>
      </c>
      <c r="AA16">
        <v>371750.26</v>
      </c>
      <c r="AB16">
        <v>373132.17</v>
      </c>
      <c r="AC16">
        <f>(Table1[[#This Row],[NET CONSUMPTION X=T+U-V+W]]-Table1[[#This Row],[TOTAL SALES AA=Y+Z]])/Table1[[#This Row],[NET CONSUMPTION X=T+U-V+W]]*100</f>
        <v>9.4998374969682295</v>
      </c>
      <c r="AD16">
        <v>3347519.43</v>
      </c>
      <c r="AE16">
        <v>3353019.87</v>
      </c>
      <c r="AF16">
        <v>0.90500000000000003</v>
      </c>
      <c r="AG16">
        <v>1.0016</v>
      </c>
      <c r="AH16">
        <v>9.52</v>
      </c>
      <c r="AI16" t="s">
        <v>98</v>
      </c>
      <c r="AK16" t="s">
        <v>89</v>
      </c>
      <c r="AL16">
        <v>21111</v>
      </c>
    </row>
    <row r="17" spans="1:38" x14ac:dyDescent="0.25">
      <c r="A17">
        <v>9</v>
      </c>
      <c r="B17" t="s">
        <v>82</v>
      </c>
      <c r="C17" t="s">
        <v>83</v>
      </c>
      <c r="D17" t="s">
        <v>83</v>
      </c>
      <c r="E17" t="s">
        <v>84</v>
      </c>
      <c r="F17" t="s">
        <v>95</v>
      </c>
      <c r="G17" t="s">
        <v>84</v>
      </c>
      <c r="I17" t="s">
        <v>111</v>
      </c>
      <c r="J17" t="s">
        <v>112</v>
      </c>
      <c r="K17" t="s">
        <v>113</v>
      </c>
      <c r="L17">
        <v>3548</v>
      </c>
      <c r="M17">
        <v>2614</v>
      </c>
      <c r="N17">
        <v>934</v>
      </c>
      <c r="O17">
        <v>0</v>
      </c>
      <c r="P17">
        <v>0</v>
      </c>
      <c r="Q17">
        <v>663.56</v>
      </c>
      <c r="R17">
        <v>677.971</v>
      </c>
      <c r="S17">
        <v>20000</v>
      </c>
      <c r="T17">
        <v>0</v>
      </c>
      <c r="U17">
        <v>288220</v>
      </c>
      <c r="V17">
        <v>0</v>
      </c>
      <c r="W17">
        <v>0</v>
      </c>
      <c r="X17">
        <v>99</v>
      </c>
      <c r="Y17">
        <f>Table1[[#This Row],[CONSUMPTION T=(Q-P)*R+S]]+Table1[[#This Row],[IMPORTED ENERGY]]-Table1[[#This Row],[EXPORTED ENERGY]]+Table1[[#This Row],[SRTPV CONSUMPTION]]</f>
        <v>288319</v>
      </c>
      <c r="Z17">
        <v>261060</v>
      </c>
      <c r="AA17">
        <v>0</v>
      </c>
      <c r="AB17">
        <v>261060</v>
      </c>
      <c r="AC17">
        <f>(Table1[[#This Row],[NET CONSUMPTION X=T+U-V+W]]-Table1[[#This Row],[TOTAL SALES AA=Y+Z]])/Table1[[#This Row],[NET CONSUMPTION X=T+U-V+W]]*100</f>
        <v>9.454458429725408</v>
      </c>
      <c r="AD17">
        <v>2688464.65</v>
      </c>
      <c r="AE17">
        <v>2252824.7799999998</v>
      </c>
      <c r="AF17">
        <v>0.90549999999999997</v>
      </c>
      <c r="AG17">
        <v>0.83799999999999997</v>
      </c>
      <c r="AH17">
        <v>7.92</v>
      </c>
      <c r="AK17" t="s">
        <v>89</v>
      </c>
      <c r="AL17">
        <v>21111</v>
      </c>
    </row>
    <row r="18" spans="1:38" x14ac:dyDescent="0.25">
      <c r="A18">
        <v>10</v>
      </c>
      <c r="B18" t="s">
        <v>82</v>
      </c>
      <c r="C18" t="s">
        <v>83</v>
      </c>
      <c r="D18" t="s">
        <v>83</v>
      </c>
      <c r="E18" t="s">
        <v>84</v>
      </c>
      <c r="F18" t="s">
        <v>99</v>
      </c>
      <c r="G18" t="s">
        <v>84</v>
      </c>
      <c r="I18" t="s">
        <v>114</v>
      </c>
      <c r="J18" t="s">
        <v>115</v>
      </c>
      <c r="K18" t="s">
        <v>116</v>
      </c>
      <c r="L18">
        <v>17</v>
      </c>
      <c r="M18">
        <v>17</v>
      </c>
      <c r="N18">
        <v>0</v>
      </c>
      <c r="O18">
        <v>11</v>
      </c>
      <c r="P18">
        <v>0</v>
      </c>
      <c r="Q18">
        <v>1548.0920000000001</v>
      </c>
      <c r="R18">
        <v>1575.088</v>
      </c>
      <c r="S18">
        <v>20000</v>
      </c>
      <c r="T18">
        <v>0</v>
      </c>
      <c r="U18">
        <v>539920</v>
      </c>
      <c r="V18">
        <v>0</v>
      </c>
      <c r="W18">
        <v>524575</v>
      </c>
      <c r="X18">
        <v>0</v>
      </c>
      <c r="Y18">
        <f>Table1[[#This Row],[CONSUMPTION T=(Q-P)*R+S]]+Table1[[#This Row],[IMPORTED ENERGY]]-Table1[[#This Row],[EXPORTED ENERGY]]+Table1[[#This Row],[SRTPV CONSUMPTION]]</f>
        <v>15345</v>
      </c>
      <c r="Z18">
        <v>977</v>
      </c>
      <c r="AA18">
        <v>13363.308000000001</v>
      </c>
      <c r="AB18">
        <v>14340.308000000001</v>
      </c>
      <c r="AC18">
        <f>(Table1[[#This Row],[NET CONSUMPTION X=T+U-V+W]]-Table1[[#This Row],[TOTAL SALES AA=Y+Z]])/Table1[[#This Row],[NET CONSUMPTION X=T+U-V+W]]*100</f>
        <v>6.5473574454219561</v>
      </c>
      <c r="AD18">
        <v>130174.96</v>
      </c>
      <c r="AE18">
        <v>121495.24</v>
      </c>
      <c r="AF18">
        <v>0.9345</v>
      </c>
      <c r="AG18">
        <v>0.93330000000000002</v>
      </c>
      <c r="AH18">
        <v>6.11</v>
      </c>
      <c r="AI18" t="s">
        <v>117</v>
      </c>
      <c r="AK18" t="s">
        <v>89</v>
      </c>
      <c r="AL18">
        <v>21111</v>
      </c>
    </row>
    <row r="19" spans="1:38" x14ac:dyDescent="0.25">
      <c r="A19">
        <v>11</v>
      </c>
      <c r="B19" t="s">
        <v>82</v>
      </c>
      <c r="C19" t="s">
        <v>83</v>
      </c>
      <c r="D19" t="s">
        <v>83</v>
      </c>
      <c r="E19" t="s">
        <v>84</v>
      </c>
      <c r="F19" t="s">
        <v>99</v>
      </c>
      <c r="G19" t="s">
        <v>84</v>
      </c>
      <c r="I19" t="s">
        <v>118</v>
      </c>
      <c r="J19" t="s">
        <v>115</v>
      </c>
      <c r="K19" t="s">
        <v>119</v>
      </c>
      <c r="L19">
        <v>4</v>
      </c>
      <c r="M19">
        <v>4</v>
      </c>
      <c r="N19">
        <v>0</v>
      </c>
      <c r="O19">
        <v>2</v>
      </c>
      <c r="P19">
        <v>0</v>
      </c>
      <c r="Q19">
        <v>787.82299999999998</v>
      </c>
      <c r="R19">
        <v>804.15800000000002</v>
      </c>
      <c r="S19">
        <v>20000</v>
      </c>
      <c r="T19">
        <v>0</v>
      </c>
      <c r="U19">
        <v>326700</v>
      </c>
      <c r="V19">
        <v>0</v>
      </c>
      <c r="W19">
        <v>322943</v>
      </c>
      <c r="X19">
        <v>0</v>
      </c>
      <c r="Y19">
        <f>Table1[[#This Row],[CONSUMPTION T=(Q-P)*R+S]]+Table1[[#This Row],[IMPORTED ENERGY]]-Table1[[#This Row],[EXPORTED ENERGY]]+Table1[[#This Row],[SRTPV CONSUMPTION]]</f>
        <v>3757</v>
      </c>
      <c r="Z19">
        <v>925</v>
      </c>
      <c r="AA19">
        <v>2545.3919999999998</v>
      </c>
      <c r="AB19">
        <v>3470.3919999999998</v>
      </c>
      <c r="AC19">
        <f>(Table1[[#This Row],[NET CONSUMPTION X=T+U-V+W]]-Table1[[#This Row],[TOTAL SALES AA=Y+Z]])/Table1[[#This Row],[NET CONSUMPTION X=T+U-V+W]]*100</f>
        <v>7.6286398722384936</v>
      </c>
      <c r="AD19">
        <v>31468.720000000001</v>
      </c>
      <c r="AE19">
        <v>24035.72</v>
      </c>
      <c r="AF19">
        <v>0.92369999999999997</v>
      </c>
      <c r="AG19">
        <v>0.76380000000000003</v>
      </c>
      <c r="AH19">
        <v>5.83</v>
      </c>
      <c r="AI19" t="s">
        <v>117</v>
      </c>
      <c r="AK19" t="s">
        <v>89</v>
      </c>
      <c r="AL19">
        <v>21111</v>
      </c>
    </row>
    <row r="20" spans="1:38" x14ac:dyDescent="0.25">
      <c r="A20">
        <v>12</v>
      </c>
      <c r="B20" t="s">
        <v>82</v>
      </c>
      <c r="C20" t="s">
        <v>83</v>
      </c>
      <c r="D20" t="s">
        <v>83</v>
      </c>
      <c r="E20" t="s">
        <v>84</v>
      </c>
      <c r="F20" t="s">
        <v>95</v>
      </c>
      <c r="G20" t="s">
        <v>84</v>
      </c>
      <c r="I20" t="s">
        <v>120</v>
      </c>
      <c r="J20" t="s">
        <v>107</v>
      </c>
      <c r="K20" t="s">
        <v>121</v>
      </c>
      <c r="L20">
        <v>3134</v>
      </c>
      <c r="M20">
        <v>2669</v>
      </c>
      <c r="N20">
        <v>465</v>
      </c>
      <c r="O20">
        <v>0</v>
      </c>
      <c r="P20">
        <v>0</v>
      </c>
      <c r="Q20">
        <v>926.25099999999998</v>
      </c>
      <c r="R20">
        <v>943.08799999999997</v>
      </c>
      <c r="S20">
        <v>20000</v>
      </c>
      <c r="T20">
        <v>0</v>
      </c>
      <c r="U20">
        <v>336740</v>
      </c>
      <c r="V20">
        <v>279600</v>
      </c>
      <c r="W20">
        <v>160000</v>
      </c>
      <c r="X20">
        <v>0</v>
      </c>
      <c r="Y20">
        <f>Table1[[#This Row],[CONSUMPTION T=(Q-P)*R+S]]+Table1[[#This Row],[IMPORTED ENERGY]]-Table1[[#This Row],[EXPORTED ENERGY]]+Table1[[#This Row],[SRTPV CONSUMPTION]]</f>
        <v>456340</v>
      </c>
      <c r="Z20">
        <v>412350.5</v>
      </c>
      <c r="AA20">
        <v>0</v>
      </c>
      <c r="AB20">
        <v>412350.5</v>
      </c>
      <c r="AC20">
        <f>(Table1[[#This Row],[NET CONSUMPTION X=T+U-V+W]]-Table1[[#This Row],[TOTAL SALES AA=Y+Z]])/Table1[[#This Row],[NET CONSUMPTION X=T+U-V+W]]*100</f>
        <v>9.639632729982031</v>
      </c>
      <c r="AD20">
        <v>4463121.46</v>
      </c>
      <c r="AE20">
        <v>3297968.49</v>
      </c>
      <c r="AF20">
        <v>0.90359999999999996</v>
      </c>
      <c r="AG20">
        <v>0.7389</v>
      </c>
      <c r="AH20">
        <v>7.12</v>
      </c>
      <c r="AI20" t="s">
        <v>117</v>
      </c>
      <c r="AK20" t="s">
        <v>89</v>
      </c>
      <c r="AL20">
        <v>21111</v>
      </c>
    </row>
    <row r="21" spans="1:38" x14ac:dyDescent="0.25">
      <c r="A21">
        <v>13</v>
      </c>
      <c r="B21" t="s">
        <v>82</v>
      </c>
      <c r="C21" t="s">
        <v>83</v>
      </c>
      <c r="D21" t="s">
        <v>83</v>
      </c>
      <c r="E21" t="s">
        <v>84</v>
      </c>
      <c r="F21" t="s">
        <v>99</v>
      </c>
      <c r="G21" t="s">
        <v>84</v>
      </c>
      <c r="I21" t="s">
        <v>122</v>
      </c>
      <c r="J21" t="s">
        <v>92</v>
      </c>
      <c r="K21" t="s">
        <v>123</v>
      </c>
      <c r="L21">
        <v>174</v>
      </c>
      <c r="M21">
        <v>167</v>
      </c>
      <c r="N21">
        <v>7</v>
      </c>
      <c r="O21">
        <v>167</v>
      </c>
      <c r="P21">
        <v>-1</v>
      </c>
      <c r="Q21">
        <v>948.21799999999996</v>
      </c>
      <c r="R21">
        <v>974.46900000000005</v>
      </c>
      <c r="S21">
        <v>20000</v>
      </c>
      <c r="T21">
        <v>0</v>
      </c>
      <c r="U21">
        <v>525020</v>
      </c>
      <c r="V21">
        <v>0</v>
      </c>
      <c r="W21">
        <v>238000</v>
      </c>
      <c r="X21">
        <v>0</v>
      </c>
      <c r="Y21">
        <f>Table1[[#This Row],[CONSUMPTION T=(Q-P)*R+S]]+Table1[[#This Row],[IMPORTED ENERGY]]-Table1[[#This Row],[EXPORTED ENERGY]]+Table1[[#This Row],[SRTPV CONSUMPTION]]</f>
        <v>287020</v>
      </c>
      <c r="Z21">
        <v>0</v>
      </c>
      <c r="AA21">
        <v>259753.236</v>
      </c>
      <c r="AB21">
        <v>259753.236</v>
      </c>
      <c r="AC21">
        <f>(Table1[[#This Row],[NET CONSUMPTION X=T+U-V+W]]-Table1[[#This Row],[TOTAL SALES AA=Y+Z]])/Table1[[#This Row],[NET CONSUMPTION X=T+U-V+W]]*100</f>
        <v>9.4999526165423998</v>
      </c>
      <c r="AD21">
        <v>2327388.98</v>
      </c>
      <c r="AE21">
        <v>2327388.98</v>
      </c>
      <c r="AF21">
        <v>0.90500000000000003</v>
      </c>
      <c r="AG21">
        <v>1</v>
      </c>
      <c r="AH21">
        <v>9.5</v>
      </c>
      <c r="AI21" t="s">
        <v>98</v>
      </c>
      <c r="AK21" t="s">
        <v>89</v>
      </c>
      <c r="AL21">
        <v>21111</v>
      </c>
    </row>
    <row r="22" spans="1:38" x14ac:dyDescent="0.25">
      <c r="A22">
        <v>14</v>
      </c>
      <c r="B22" t="s">
        <v>82</v>
      </c>
      <c r="C22" t="s">
        <v>83</v>
      </c>
      <c r="D22" t="s">
        <v>83</v>
      </c>
      <c r="E22" t="s">
        <v>84</v>
      </c>
      <c r="F22" t="s">
        <v>95</v>
      </c>
      <c r="G22" t="s">
        <v>84</v>
      </c>
      <c r="I22" t="s">
        <v>124</v>
      </c>
      <c r="J22" t="s">
        <v>107</v>
      </c>
      <c r="K22" t="s">
        <v>125</v>
      </c>
      <c r="L22">
        <v>4610</v>
      </c>
      <c r="M22">
        <v>3840</v>
      </c>
      <c r="N22">
        <v>770</v>
      </c>
      <c r="O22">
        <v>0</v>
      </c>
      <c r="P22">
        <v>0</v>
      </c>
      <c r="Q22">
        <v>1560.7650000000001</v>
      </c>
      <c r="R22">
        <v>1592.405</v>
      </c>
      <c r="S22">
        <v>20000</v>
      </c>
      <c r="T22">
        <v>0</v>
      </c>
      <c r="U22">
        <v>632800</v>
      </c>
      <c r="V22">
        <v>0</v>
      </c>
      <c r="W22">
        <v>56000</v>
      </c>
      <c r="X22">
        <v>9622</v>
      </c>
      <c r="Y22">
        <f>Table1[[#This Row],[CONSUMPTION T=(Q-P)*R+S]]+Table1[[#This Row],[IMPORTED ENERGY]]-Table1[[#This Row],[EXPORTED ENERGY]]+Table1[[#This Row],[SRTPV CONSUMPTION]]</f>
        <v>586422</v>
      </c>
      <c r="Z22">
        <v>529756.9</v>
      </c>
      <c r="AA22">
        <v>0</v>
      </c>
      <c r="AB22">
        <v>529756.9</v>
      </c>
      <c r="AC22">
        <f>(Table1[[#This Row],[NET CONSUMPTION X=T+U-V+W]]-Table1[[#This Row],[TOTAL SALES AA=Y+Z]])/Table1[[#This Row],[NET CONSUMPTION X=T+U-V+W]]*100</f>
        <v>9.6628537128552434</v>
      </c>
      <c r="AD22">
        <v>4276600</v>
      </c>
      <c r="AE22">
        <v>3189974.94</v>
      </c>
      <c r="AF22">
        <v>0.90339999999999998</v>
      </c>
      <c r="AG22">
        <v>0.74590000000000001</v>
      </c>
      <c r="AH22">
        <v>7.21</v>
      </c>
      <c r="AI22" t="s">
        <v>94</v>
      </c>
      <c r="AK22" t="s">
        <v>89</v>
      </c>
      <c r="AL22">
        <v>21111</v>
      </c>
    </row>
    <row r="23" spans="1:38" x14ac:dyDescent="0.25">
      <c r="A23">
        <v>15</v>
      </c>
      <c r="B23" t="s">
        <v>82</v>
      </c>
      <c r="C23" t="s">
        <v>83</v>
      </c>
      <c r="D23" t="s">
        <v>83</v>
      </c>
      <c r="E23" t="s">
        <v>84</v>
      </c>
      <c r="F23" t="s">
        <v>99</v>
      </c>
      <c r="G23" t="s">
        <v>84</v>
      </c>
      <c r="I23" t="s">
        <v>126</v>
      </c>
      <c r="J23" t="s">
        <v>107</v>
      </c>
      <c r="K23" t="s">
        <v>127</v>
      </c>
      <c r="L23">
        <v>1707</v>
      </c>
      <c r="M23">
        <v>1380</v>
      </c>
      <c r="N23">
        <v>327</v>
      </c>
      <c r="O23">
        <v>0</v>
      </c>
      <c r="P23">
        <v>0</v>
      </c>
      <c r="Q23">
        <v>477.53800000000001</v>
      </c>
      <c r="R23">
        <v>488.24099999999999</v>
      </c>
      <c r="S23">
        <v>20000</v>
      </c>
      <c r="T23">
        <v>0</v>
      </c>
      <c r="U23">
        <v>214060</v>
      </c>
      <c r="V23">
        <v>0</v>
      </c>
      <c r="W23">
        <v>40000</v>
      </c>
      <c r="X23">
        <v>0</v>
      </c>
      <c r="Y23">
        <f>Table1[[#This Row],[CONSUMPTION T=(Q-P)*R+S]]+Table1[[#This Row],[IMPORTED ENERGY]]-Table1[[#This Row],[EXPORTED ENERGY]]+Table1[[#This Row],[SRTPV CONSUMPTION]]</f>
        <v>174060</v>
      </c>
      <c r="Z23">
        <v>158292.5</v>
      </c>
      <c r="AA23">
        <v>0</v>
      </c>
      <c r="AB23">
        <v>158292.5</v>
      </c>
      <c r="AC23">
        <f>(Table1[[#This Row],[NET CONSUMPTION X=T+U-V+W]]-Table1[[#This Row],[TOTAL SALES AA=Y+Z]])/Table1[[#This Row],[NET CONSUMPTION X=T+U-V+W]]*100</f>
        <v>9.0586579340457316</v>
      </c>
      <c r="AD23">
        <v>1560629.16</v>
      </c>
      <c r="AE23">
        <v>826646.62</v>
      </c>
      <c r="AF23">
        <v>0.90939999999999999</v>
      </c>
      <c r="AG23">
        <v>0.52969999999999995</v>
      </c>
      <c r="AH23">
        <v>4.8</v>
      </c>
      <c r="AI23" t="s">
        <v>94</v>
      </c>
      <c r="AK23" t="s">
        <v>89</v>
      </c>
      <c r="AL23">
        <v>21111</v>
      </c>
    </row>
    <row r="24" spans="1:38" x14ac:dyDescent="0.25">
      <c r="A24">
        <v>16</v>
      </c>
      <c r="B24" t="s">
        <v>82</v>
      </c>
      <c r="C24" t="s">
        <v>83</v>
      </c>
      <c r="D24" t="s">
        <v>83</v>
      </c>
      <c r="E24" t="s">
        <v>84</v>
      </c>
      <c r="F24" t="s">
        <v>90</v>
      </c>
      <c r="G24" t="s">
        <v>84</v>
      </c>
      <c r="I24" t="s">
        <v>128</v>
      </c>
      <c r="J24" t="s">
        <v>92</v>
      </c>
      <c r="K24" t="s">
        <v>129</v>
      </c>
      <c r="L24">
        <v>211</v>
      </c>
      <c r="M24">
        <v>211</v>
      </c>
      <c r="N24">
        <v>0</v>
      </c>
      <c r="O24">
        <v>211</v>
      </c>
      <c r="P24">
        <v>0</v>
      </c>
      <c r="Q24">
        <v>676.66600000000005</v>
      </c>
      <c r="R24">
        <v>698.37099999999998</v>
      </c>
      <c r="S24">
        <v>20000</v>
      </c>
      <c r="T24">
        <v>0</v>
      </c>
      <c r="U24">
        <v>434100</v>
      </c>
      <c r="V24">
        <v>0</v>
      </c>
      <c r="W24">
        <v>68000</v>
      </c>
      <c r="X24">
        <v>0</v>
      </c>
      <c r="Y24">
        <f>Table1[[#This Row],[CONSUMPTION T=(Q-P)*R+S]]+Table1[[#This Row],[IMPORTED ENERGY]]-Table1[[#This Row],[EXPORTED ENERGY]]+Table1[[#This Row],[SRTPV CONSUMPTION]]</f>
        <v>366100</v>
      </c>
      <c r="Z24">
        <v>0</v>
      </c>
      <c r="AA24">
        <v>331319.7</v>
      </c>
      <c r="AB24">
        <v>331319.7</v>
      </c>
      <c r="AC24">
        <f>(Table1[[#This Row],[NET CONSUMPTION X=T+U-V+W]]-Table1[[#This Row],[TOTAL SALES AA=Y+Z]])/Table1[[#This Row],[NET CONSUMPTION X=T+U-V+W]]*100</f>
        <v>9.5002185195301792</v>
      </c>
      <c r="AD24">
        <v>2968624.86</v>
      </c>
      <c r="AE24">
        <v>2968624.86</v>
      </c>
      <c r="AF24">
        <v>0.90500000000000003</v>
      </c>
      <c r="AG24">
        <v>1</v>
      </c>
      <c r="AH24">
        <v>9.5</v>
      </c>
      <c r="AI24" t="s">
        <v>94</v>
      </c>
      <c r="AK24" t="s">
        <v>89</v>
      </c>
      <c r="AL24">
        <v>21111</v>
      </c>
    </row>
    <row r="25" spans="1:38" x14ac:dyDescent="0.25">
      <c r="A25">
        <v>17</v>
      </c>
      <c r="B25" t="s">
        <v>82</v>
      </c>
      <c r="C25" t="s">
        <v>83</v>
      </c>
      <c r="D25" t="s">
        <v>83</v>
      </c>
      <c r="E25" t="s">
        <v>84</v>
      </c>
      <c r="F25" t="s">
        <v>99</v>
      </c>
      <c r="G25" t="s">
        <v>84</v>
      </c>
      <c r="I25" t="s">
        <v>130</v>
      </c>
      <c r="J25" t="s">
        <v>92</v>
      </c>
      <c r="K25" t="s">
        <v>131</v>
      </c>
      <c r="L25">
        <v>468</v>
      </c>
      <c r="M25">
        <v>450</v>
      </c>
      <c r="N25">
        <v>18</v>
      </c>
      <c r="O25">
        <v>450</v>
      </c>
      <c r="P25">
        <v>0</v>
      </c>
      <c r="Q25">
        <v>7062.4</v>
      </c>
      <c r="R25">
        <v>7325.4</v>
      </c>
      <c r="S25">
        <v>2000</v>
      </c>
      <c r="T25">
        <v>0</v>
      </c>
      <c r="U25">
        <v>526000</v>
      </c>
      <c r="V25">
        <v>100000</v>
      </c>
      <c r="W25">
        <v>0</v>
      </c>
      <c r="X25">
        <v>0</v>
      </c>
      <c r="Y25">
        <f>Table1[[#This Row],[CONSUMPTION T=(Q-P)*R+S]]+Table1[[#This Row],[IMPORTED ENERGY]]-Table1[[#This Row],[EXPORTED ENERGY]]+Table1[[#This Row],[SRTPV CONSUMPTION]]</f>
        <v>626000</v>
      </c>
      <c r="Z25">
        <v>0</v>
      </c>
      <c r="AA25">
        <v>566528.47199999995</v>
      </c>
      <c r="AB25">
        <v>566528.47199999995</v>
      </c>
      <c r="AC25">
        <f>(Table1[[#This Row],[NET CONSUMPTION X=T+U-V+W]]-Table1[[#This Row],[TOTAL SALES AA=Y+Z]])/Table1[[#This Row],[NET CONSUMPTION X=T+U-V+W]]*100</f>
        <v>9.5002440894568778</v>
      </c>
      <c r="AD25">
        <v>5076096.6399999997</v>
      </c>
      <c r="AE25">
        <v>5076096.6399999997</v>
      </c>
      <c r="AF25">
        <v>0.90500000000000003</v>
      </c>
      <c r="AG25">
        <v>1</v>
      </c>
      <c r="AH25">
        <v>9.5</v>
      </c>
      <c r="AI25" t="s">
        <v>94</v>
      </c>
      <c r="AK25" t="s">
        <v>89</v>
      </c>
      <c r="AL25">
        <v>21111</v>
      </c>
    </row>
    <row r="26" spans="1:38" x14ac:dyDescent="0.25">
      <c r="A26">
        <v>18</v>
      </c>
      <c r="B26" t="s">
        <v>82</v>
      </c>
      <c r="C26" t="s">
        <v>83</v>
      </c>
      <c r="D26" t="s">
        <v>83</v>
      </c>
      <c r="E26" t="s">
        <v>84</v>
      </c>
      <c r="F26" t="s">
        <v>99</v>
      </c>
      <c r="G26" t="s">
        <v>84</v>
      </c>
      <c r="I26" t="s">
        <v>132</v>
      </c>
      <c r="J26" t="s">
        <v>92</v>
      </c>
      <c r="K26" t="s">
        <v>133</v>
      </c>
      <c r="L26">
        <v>202</v>
      </c>
      <c r="M26">
        <v>113</v>
      </c>
      <c r="N26">
        <v>89</v>
      </c>
      <c r="O26">
        <v>113</v>
      </c>
      <c r="P26">
        <v>0</v>
      </c>
      <c r="Q26">
        <v>1882.3</v>
      </c>
      <c r="R26">
        <v>2075.4</v>
      </c>
      <c r="S26">
        <v>2000</v>
      </c>
      <c r="T26">
        <v>0</v>
      </c>
      <c r="U26">
        <v>386200</v>
      </c>
      <c r="V26">
        <v>0</v>
      </c>
      <c r="W26">
        <v>193000</v>
      </c>
      <c r="X26">
        <v>0</v>
      </c>
      <c r="Y26">
        <f>Table1[[#This Row],[CONSUMPTION T=(Q-P)*R+S]]+Table1[[#This Row],[IMPORTED ENERGY]]-Table1[[#This Row],[EXPORTED ENERGY]]+Table1[[#This Row],[SRTPV CONSUMPTION]]</f>
        <v>193200</v>
      </c>
      <c r="Z26">
        <v>0</v>
      </c>
      <c r="AA26">
        <v>174846</v>
      </c>
      <c r="AB26">
        <v>174846</v>
      </c>
      <c r="AC26">
        <f>(Table1[[#This Row],[NET CONSUMPTION X=T+U-V+W]]-Table1[[#This Row],[TOTAL SALES AA=Y+Z]])/Table1[[#This Row],[NET CONSUMPTION X=T+U-V+W]]*100</f>
        <v>9.5</v>
      </c>
      <c r="AD26">
        <v>1566619.76</v>
      </c>
      <c r="AE26">
        <v>1566619.76</v>
      </c>
      <c r="AF26">
        <v>0.90500000000000003</v>
      </c>
      <c r="AG26">
        <v>1</v>
      </c>
      <c r="AH26">
        <v>9.5</v>
      </c>
      <c r="AI26" t="s">
        <v>94</v>
      </c>
      <c r="AK26" t="s">
        <v>89</v>
      </c>
      <c r="AL26">
        <v>21111</v>
      </c>
    </row>
    <row r="27" spans="1:38" x14ac:dyDescent="0.25">
      <c r="A27">
        <v>19</v>
      </c>
      <c r="B27" t="s">
        <v>82</v>
      </c>
      <c r="C27" t="s">
        <v>83</v>
      </c>
      <c r="D27" t="s">
        <v>83</v>
      </c>
      <c r="E27" t="s">
        <v>84</v>
      </c>
      <c r="F27" t="s">
        <v>95</v>
      </c>
      <c r="G27" t="s">
        <v>84</v>
      </c>
      <c r="I27" t="s">
        <v>134</v>
      </c>
      <c r="J27" t="s">
        <v>92</v>
      </c>
      <c r="K27" t="s">
        <v>135</v>
      </c>
      <c r="L27">
        <v>543</v>
      </c>
      <c r="M27">
        <v>542</v>
      </c>
      <c r="N27">
        <v>1</v>
      </c>
      <c r="O27">
        <v>540</v>
      </c>
      <c r="P27">
        <v>0</v>
      </c>
      <c r="Q27">
        <v>741.38599999999997</v>
      </c>
      <c r="R27">
        <v>760.23099999999999</v>
      </c>
      <c r="S27">
        <v>20000</v>
      </c>
      <c r="T27">
        <v>0</v>
      </c>
      <c r="U27">
        <v>376900</v>
      </c>
      <c r="V27">
        <v>100000</v>
      </c>
      <c r="W27">
        <v>0</v>
      </c>
      <c r="X27">
        <v>0</v>
      </c>
      <c r="Y27">
        <f>Table1[[#This Row],[CONSUMPTION T=(Q-P)*R+S]]+Table1[[#This Row],[IMPORTED ENERGY]]-Table1[[#This Row],[EXPORTED ENERGY]]+Table1[[#This Row],[SRTPV CONSUMPTION]]</f>
        <v>476900</v>
      </c>
      <c r="Z27">
        <v>53</v>
      </c>
      <c r="AA27">
        <v>431539.799</v>
      </c>
      <c r="AB27">
        <v>431592.799</v>
      </c>
      <c r="AC27">
        <f>(Table1[[#This Row],[NET CONSUMPTION X=T+U-V+W]]-Table1[[#This Row],[TOTAL SALES AA=Y+Z]])/Table1[[#This Row],[NET CONSUMPTION X=T+U-V+W]]*100</f>
        <v>9.5003566785489628</v>
      </c>
      <c r="AD27">
        <v>3867402.26</v>
      </c>
      <c r="AE27">
        <v>3867827.26</v>
      </c>
      <c r="AF27">
        <v>0.90500000000000003</v>
      </c>
      <c r="AG27">
        <v>1.0001</v>
      </c>
      <c r="AH27">
        <v>9.5</v>
      </c>
      <c r="AI27" t="s">
        <v>94</v>
      </c>
      <c r="AK27" t="s">
        <v>89</v>
      </c>
      <c r="AL27">
        <v>21111</v>
      </c>
    </row>
    <row r="28" spans="1:38" x14ac:dyDescent="0.25">
      <c r="A28">
        <v>20</v>
      </c>
      <c r="B28" t="s">
        <v>82</v>
      </c>
      <c r="C28" t="s">
        <v>83</v>
      </c>
      <c r="D28" t="s">
        <v>83</v>
      </c>
      <c r="E28" t="s">
        <v>84</v>
      </c>
      <c r="F28" t="s">
        <v>90</v>
      </c>
      <c r="G28" t="s">
        <v>84</v>
      </c>
      <c r="I28" t="s">
        <v>136</v>
      </c>
      <c r="J28" t="s">
        <v>92</v>
      </c>
      <c r="K28" t="s">
        <v>137</v>
      </c>
      <c r="L28">
        <v>317</v>
      </c>
      <c r="M28">
        <v>317</v>
      </c>
      <c r="N28">
        <v>0</v>
      </c>
      <c r="O28">
        <v>317</v>
      </c>
      <c r="P28">
        <v>0</v>
      </c>
      <c r="Q28">
        <v>629.31899999999996</v>
      </c>
      <c r="R28">
        <v>654.28899999999999</v>
      </c>
      <c r="S28">
        <v>20000</v>
      </c>
      <c r="T28">
        <v>0</v>
      </c>
      <c r="U28">
        <v>499400</v>
      </c>
      <c r="V28">
        <v>0</v>
      </c>
      <c r="W28">
        <v>6000</v>
      </c>
      <c r="X28">
        <v>0</v>
      </c>
      <c r="Y28">
        <f>Table1[[#This Row],[CONSUMPTION T=(Q-P)*R+S]]+Table1[[#This Row],[IMPORTED ENERGY]]-Table1[[#This Row],[EXPORTED ENERGY]]+Table1[[#This Row],[SRTPV CONSUMPTION]]</f>
        <v>493400</v>
      </c>
      <c r="Z28">
        <v>0</v>
      </c>
      <c r="AA28">
        <v>446100</v>
      </c>
      <c r="AB28">
        <v>446100</v>
      </c>
      <c r="AC28">
        <f>(Table1[[#This Row],[NET CONSUMPTION X=T+U-V+W]]-Table1[[#This Row],[TOTAL SALES AA=Y+Z]])/Table1[[#This Row],[NET CONSUMPTION X=T+U-V+W]]*100</f>
        <v>9.5865423591406564</v>
      </c>
      <c r="AD28">
        <v>3997056</v>
      </c>
      <c r="AE28">
        <v>3997056</v>
      </c>
      <c r="AF28">
        <v>0.90410000000000001</v>
      </c>
      <c r="AG28">
        <v>1</v>
      </c>
      <c r="AH28">
        <v>9.59</v>
      </c>
      <c r="AI28" t="s">
        <v>94</v>
      </c>
      <c r="AK28" t="s">
        <v>89</v>
      </c>
      <c r="AL28">
        <v>21111</v>
      </c>
    </row>
    <row r="29" spans="1:38" x14ac:dyDescent="0.25">
      <c r="A29">
        <v>21</v>
      </c>
      <c r="B29" t="s">
        <v>82</v>
      </c>
      <c r="C29" t="s">
        <v>83</v>
      </c>
      <c r="D29" t="s">
        <v>83</v>
      </c>
      <c r="E29" t="s">
        <v>84</v>
      </c>
      <c r="F29" t="s">
        <v>95</v>
      </c>
      <c r="G29" t="s">
        <v>84</v>
      </c>
      <c r="I29" t="s">
        <v>138</v>
      </c>
      <c r="J29" t="s">
        <v>92</v>
      </c>
      <c r="K29" t="s">
        <v>139</v>
      </c>
      <c r="L29">
        <v>425</v>
      </c>
      <c r="M29">
        <v>409</v>
      </c>
      <c r="N29">
        <v>16</v>
      </c>
      <c r="O29">
        <v>402</v>
      </c>
      <c r="P29">
        <v>-2</v>
      </c>
      <c r="Q29">
        <v>675.11800000000005</v>
      </c>
      <c r="R29">
        <v>689.14400000000001</v>
      </c>
      <c r="S29">
        <v>20000</v>
      </c>
      <c r="T29">
        <v>0</v>
      </c>
      <c r="U29">
        <v>280520</v>
      </c>
      <c r="V29">
        <v>100000</v>
      </c>
      <c r="W29">
        <v>0</v>
      </c>
      <c r="X29">
        <v>0</v>
      </c>
      <c r="Y29">
        <f>Table1[[#This Row],[CONSUMPTION T=(Q-P)*R+S]]+Table1[[#This Row],[IMPORTED ENERGY]]-Table1[[#This Row],[EXPORTED ENERGY]]+Table1[[#This Row],[SRTPV CONSUMPTION]]</f>
        <v>380520</v>
      </c>
      <c r="Z29">
        <v>174</v>
      </c>
      <c r="AA29">
        <v>344197.56800000003</v>
      </c>
      <c r="AB29">
        <v>344371.56800000003</v>
      </c>
      <c r="AC29">
        <f>(Table1[[#This Row],[NET CONSUMPTION X=T+U-V+W]]-Table1[[#This Row],[TOTAL SALES AA=Y+Z]])/Table1[[#This Row],[NET CONSUMPTION X=T+U-V+W]]*100</f>
        <v>9.4997456112687821</v>
      </c>
      <c r="AD29">
        <v>3089619.23</v>
      </c>
      <c r="AE29">
        <v>3088500.83</v>
      </c>
      <c r="AF29">
        <v>0.90500000000000003</v>
      </c>
      <c r="AG29">
        <v>0.99960000000000004</v>
      </c>
      <c r="AH29">
        <v>9.5</v>
      </c>
      <c r="AI29" t="s">
        <v>94</v>
      </c>
      <c r="AK29" t="s">
        <v>89</v>
      </c>
      <c r="AL29">
        <v>21111</v>
      </c>
    </row>
    <row r="30" spans="1:38" x14ac:dyDescent="0.25">
      <c r="A30">
        <v>22</v>
      </c>
      <c r="B30" t="s">
        <v>82</v>
      </c>
      <c r="C30" t="s">
        <v>83</v>
      </c>
      <c r="D30" t="s">
        <v>83</v>
      </c>
      <c r="E30" t="s">
        <v>84</v>
      </c>
      <c r="F30" t="s">
        <v>90</v>
      </c>
      <c r="G30" t="s">
        <v>84</v>
      </c>
      <c r="I30" t="s">
        <v>140</v>
      </c>
      <c r="J30" t="s">
        <v>92</v>
      </c>
      <c r="K30" t="s">
        <v>141</v>
      </c>
      <c r="L30">
        <v>390</v>
      </c>
      <c r="M30">
        <v>385</v>
      </c>
      <c r="N30">
        <v>5</v>
      </c>
      <c r="O30">
        <v>385</v>
      </c>
      <c r="P30">
        <v>0</v>
      </c>
      <c r="Q30">
        <v>557.88400000000001</v>
      </c>
      <c r="R30">
        <v>571.28499999999997</v>
      </c>
      <c r="S30">
        <v>20000</v>
      </c>
      <c r="T30">
        <v>0</v>
      </c>
      <c r="U30">
        <v>268020</v>
      </c>
      <c r="V30">
        <v>100000</v>
      </c>
      <c r="W30">
        <v>0</v>
      </c>
      <c r="X30">
        <v>0</v>
      </c>
      <c r="Y30">
        <f>Table1[[#This Row],[CONSUMPTION T=(Q-P)*R+S]]+Table1[[#This Row],[IMPORTED ENERGY]]-Table1[[#This Row],[EXPORTED ENERGY]]+Table1[[#This Row],[SRTPV CONSUMPTION]]</f>
        <v>368020</v>
      </c>
      <c r="Z30">
        <v>0</v>
      </c>
      <c r="AA30">
        <v>333057.00400000002</v>
      </c>
      <c r="AB30">
        <v>333057.00400000002</v>
      </c>
      <c r="AC30">
        <f>(Table1[[#This Row],[NET CONSUMPTION X=T+U-V+W]]-Table1[[#This Row],[TOTAL SALES AA=Y+Z]])/Table1[[#This Row],[NET CONSUMPTION X=T+U-V+W]]*100</f>
        <v>9.5002978099016318</v>
      </c>
      <c r="AD30">
        <v>2984191.21</v>
      </c>
      <c r="AE30">
        <v>2984191.21</v>
      </c>
      <c r="AF30">
        <v>0.90500000000000003</v>
      </c>
      <c r="AG30">
        <v>1</v>
      </c>
      <c r="AH30">
        <v>9.5</v>
      </c>
      <c r="AI30" t="s">
        <v>94</v>
      </c>
      <c r="AK30" t="s">
        <v>89</v>
      </c>
      <c r="AL30">
        <v>21111</v>
      </c>
    </row>
    <row r="31" spans="1:38" x14ac:dyDescent="0.25">
      <c r="A31">
        <v>23</v>
      </c>
      <c r="B31" t="s">
        <v>82</v>
      </c>
      <c r="C31" t="s">
        <v>83</v>
      </c>
      <c r="D31" t="s">
        <v>83</v>
      </c>
      <c r="E31" t="s">
        <v>84</v>
      </c>
      <c r="F31" t="s">
        <v>95</v>
      </c>
      <c r="G31" t="s">
        <v>84</v>
      </c>
      <c r="I31" t="s">
        <v>142</v>
      </c>
      <c r="J31" t="s">
        <v>92</v>
      </c>
      <c r="K31" t="s">
        <v>143</v>
      </c>
      <c r="L31">
        <v>648</v>
      </c>
      <c r="M31">
        <v>438</v>
      </c>
      <c r="N31">
        <v>210</v>
      </c>
      <c r="O31">
        <v>431</v>
      </c>
      <c r="P31">
        <v>-1</v>
      </c>
      <c r="Q31">
        <v>495.97</v>
      </c>
      <c r="R31">
        <v>516.27499999999998</v>
      </c>
      <c r="S31">
        <v>20000</v>
      </c>
      <c r="T31">
        <v>0</v>
      </c>
      <c r="U31">
        <v>406100</v>
      </c>
      <c r="V31">
        <v>78000</v>
      </c>
      <c r="W31">
        <v>0</v>
      </c>
      <c r="X31">
        <v>0</v>
      </c>
      <c r="Y31">
        <f>Table1[[#This Row],[CONSUMPTION T=(Q-P)*R+S]]+Table1[[#This Row],[IMPORTED ENERGY]]-Table1[[#This Row],[EXPORTED ENERGY]]+Table1[[#This Row],[SRTPV CONSUMPTION]]</f>
        <v>484100</v>
      </c>
      <c r="Z31">
        <v>521</v>
      </c>
      <c r="AA31">
        <v>437589.94799999997</v>
      </c>
      <c r="AB31">
        <v>438110.94799999997</v>
      </c>
      <c r="AC31">
        <f>(Table1[[#This Row],[NET CONSUMPTION X=T+U-V+W]]-Table1[[#This Row],[TOTAL SALES AA=Y+Z]])/Table1[[#This Row],[NET CONSUMPTION X=T+U-V+W]]*100</f>
        <v>9.4999074571369615</v>
      </c>
      <c r="AD31">
        <v>3927535.21</v>
      </c>
      <c r="AE31">
        <v>3922321.41</v>
      </c>
      <c r="AF31">
        <v>0.90500000000000003</v>
      </c>
      <c r="AG31">
        <v>0.99870000000000003</v>
      </c>
      <c r="AH31">
        <v>9.49</v>
      </c>
      <c r="AI31" t="s">
        <v>94</v>
      </c>
      <c r="AK31" t="s">
        <v>89</v>
      </c>
      <c r="AL31">
        <v>21111</v>
      </c>
    </row>
    <row r="32" spans="1:38" x14ac:dyDescent="0.25">
      <c r="A32">
        <v>24</v>
      </c>
      <c r="B32" t="s">
        <v>82</v>
      </c>
      <c r="C32" t="s">
        <v>83</v>
      </c>
      <c r="D32" t="s">
        <v>83</v>
      </c>
      <c r="E32" t="s">
        <v>84</v>
      </c>
      <c r="F32" t="s">
        <v>99</v>
      </c>
      <c r="G32" t="s">
        <v>84</v>
      </c>
      <c r="I32" t="s">
        <v>144</v>
      </c>
      <c r="J32" t="s">
        <v>92</v>
      </c>
      <c r="K32" t="s">
        <v>145</v>
      </c>
      <c r="L32">
        <v>323</v>
      </c>
      <c r="M32">
        <v>317</v>
      </c>
      <c r="N32">
        <v>6</v>
      </c>
      <c r="O32">
        <v>317</v>
      </c>
      <c r="P32">
        <v>-2</v>
      </c>
      <c r="Q32">
        <v>7561.4</v>
      </c>
      <c r="R32">
        <v>7762.8</v>
      </c>
      <c r="S32">
        <v>2000</v>
      </c>
      <c r="T32">
        <v>0</v>
      </c>
      <c r="U32">
        <v>402800</v>
      </c>
      <c r="V32">
        <v>40000</v>
      </c>
      <c r="W32">
        <v>0</v>
      </c>
      <c r="X32">
        <v>0</v>
      </c>
      <c r="Y32">
        <f>Table1[[#This Row],[CONSUMPTION T=(Q-P)*R+S]]+Table1[[#This Row],[IMPORTED ENERGY]]-Table1[[#This Row],[EXPORTED ENERGY]]+Table1[[#This Row],[SRTPV CONSUMPTION]]</f>
        <v>442800</v>
      </c>
      <c r="Z32">
        <v>0</v>
      </c>
      <c r="AA32">
        <v>400100</v>
      </c>
      <c r="AB32">
        <v>400100</v>
      </c>
      <c r="AC32">
        <f>(Table1[[#This Row],[NET CONSUMPTION X=T+U-V+W]]-Table1[[#This Row],[TOTAL SALES AA=Y+Z]])/Table1[[#This Row],[NET CONSUMPTION X=T+U-V+W]]*100</f>
        <v>9.6431797651309861</v>
      </c>
      <c r="AD32">
        <v>3584896</v>
      </c>
      <c r="AE32">
        <v>3584896</v>
      </c>
      <c r="AF32">
        <v>0.90359999999999996</v>
      </c>
      <c r="AG32">
        <v>1</v>
      </c>
      <c r="AH32">
        <v>9.64</v>
      </c>
      <c r="AI32" t="s">
        <v>98</v>
      </c>
      <c r="AK32" t="s">
        <v>89</v>
      </c>
      <c r="AL32">
        <v>21111</v>
      </c>
    </row>
    <row r="33" spans="1:38" x14ac:dyDescent="0.25">
      <c r="A33">
        <v>25</v>
      </c>
      <c r="B33" t="s">
        <v>82</v>
      </c>
      <c r="C33" t="s">
        <v>83</v>
      </c>
      <c r="D33" t="s">
        <v>83</v>
      </c>
      <c r="E33" t="s">
        <v>84</v>
      </c>
      <c r="F33" t="s">
        <v>99</v>
      </c>
      <c r="G33" t="s">
        <v>84</v>
      </c>
      <c r="I33" t="s">
        <v>146</v>
      </c>
      <c r="J33" t="s">
        <v>92</v>
      </c>
      <c r="K33" t="s">
        <v>147</v>
      </c>
      <c r="L33">
        <v>807</v>
      </c>
      <c r="M33">
        <v>742</v>
      </c>
      <c r="N33">
        <v>65</v>
      </c>
      <c r="O33">
        <v>742</v>
      </c>
      <c r="P33">
        <v>-4</v>
      </c>
      <c r="Q33">
        <v>4888</v>
      </c>
      <c r="R33">
        <v>5130.5</v>
      </c>
      <c r="S33">
        <v>2000</v>
      </c>
      <c r="T33">
        <v>0</v>
      </c>
      <c r="U33">
        <v>485000</v>
      </c>
      <c r="V33">
        <v>112000</v>
      </c>
      <c r="W33">
        <v>0</v>
      </c>
      <c r="X33">
        <v>0</v>
      </c>
      <c r="Y33">
        <f>Table1[[#This Row],[CONSUMPTION T=(Q-P)*R+S]]+Table1[[#This Row],[IMPORTED ENERGY]]-Table1[[#This Row],[EXPORTED ENERGY]]+Table1[[#This Row],[SRTPV CONSUMPTION]]</f>
        <v>597000</v>
      </c>
      <c r="Z33">
        <v>0</v>
      </c>
      <c r="AA33">
        <v>540286.755</v>
      </c>
      <c r="AB33">
        <v>540286.755</v>
      </c>
      <c r="AC33">
        <f>(Table1[[#This Row],[NET CONSUMPTION X=T+U-V+W]]-Table1[[#This Row],[TOTAL SALES AA=Y+Z]])/Table1[[#This Row],[NET CONSUMPTION X=T+U-V+W]]*100</f>
        <v>9.4997060301507528</v>
      </c>
      <c r="AD33">
        <v>4840970.6100000003</v>
      </c>
      <c r="AE33">
        <v>4840970.6100000003</v>
      </c>
      <c r="AF33">
        <v>0.90500000000000003</v>
      </c>
      <c r="AG33">
        <v>1</v>
      </c>
      <c r="AH33">
        <v>9.5</v>
      </c>
      <c r="AI33" t="s">
        <v>94</v>
      </c>
      <c r="AK33" t="s">
        <v>89</v>
      </c>
      <c r="AL33">
        <v>21111</v>
      </c>
    </row>
    <row r="34" spans="1:38" x14ac:dyDescent="0.25">
      <c r="A34">
        <v>26</v>
      </c>
      <c r="B34" t="s">
        <v>82</v>
      </c>
      <c r="C34" t="s">
        <v>83</v>
      </c>
      <c r="D34" t="s">
        <v>83</v>
      </c>
      <c r="E34" t="s">
        <v>84</v>
      </c>
      <c r="F34" t="s">
        <v>99</v>
      </c>
      <c r="G34" t="s">
        <v>84</v>
      </c>
      <c r="I34" t="s">
        <v>148</v>
      </c>
      <c r="J34" t="s">
        <v>115</v>
      </c>
      <c r="K34" t="s">
        <v>149</v>
      </c>
      <c r="L34">
        <v>4863</v>
      </c>
      <c r="M34">
        <v>3955</v>
      </c>
      <c r="N34">
        <v>908</v>
      </c>
      <c r="O34">
        <v>221</v>
      </c>
      <c r="P34">
        <v>0</v>
      </c>
      <c r="Q34">
        <v>10759</v>
      </c>
      <c r="R34">
        <v>10759</v>
      </c>
      <c r="S34">
        <v>2000</v>
      </c>
      <c r="T34">
        <v>0</v>
      </c>
      <c r="U34">
        <v>0</v>
      </c>
      <c r="V34">
        <v>715000</v>
      </c>
      <c r="W34">
        <v>0</v>
      </c>
      <c r="X34">
        <v>10263.700000000001</v>
      </c>
      <c r="Y34">
        <f>Table1[[#This Row],[CONSUMPTION T=(Q-P)*R+S]]+Table1[[#This Row],[IMPORTED ENERGY]]-Table1[[#This Row],[EXPORTED ENERGY]]+Table1[[#This Row],[SRTPV CONSUMPTION]]</f>
        <v>725263.7</v>
      </c>
      <c r="Z34">
        <v>385495.22</v>
      </c>
      <c r="AA34">
        <v>278799.97200000001</v>
      </c>
      <c r="AB34">
        <v>664295.19200000004</v>
      </c>
      <c r="AC34">
        <f>(Table1[[#This Row],[NET CONSUMPTION X=T+U-V+W]]-Table1[[#This Row],[TOTAL SALES AA=Y+Z]])/Table1[[#This Row],[NET CONSUMPTION X=T+U-V+W]]*100</f>
        <v>8.4063917717100569</v>
      </c>
      <c r="AD34">
        <v>6520169.1699999999</v>
      </c>
      <c r="AE34">
        <v>5217063.09</v>
      </c>
      <c r="AF34">
        <v>0.91590000000000005</v>
      </c>
      <c r="AG34">
        <v>0.80010000000000003</v>
      </c>
      <c r="AH34">
        <v>6.73</v>
      </c>
      <c r="AI34" t="s">
        <v>150</v>
      </c>
      <c r="AK34" t="s">
        <v>89</v>
      </c>
      <c r="AL34">
        <v>21111</v>
      </c>
    </row>
    <row r="35" spans="1:38" x14ac:dyDescent="0.25">
      <c r="A35">
        <v>27</v>
      </c>
      <c r="B35" t="s">
        <v>82</v>
      </c>
      <c r="C35" t="s">
        <v>83</v>
      </c>
      <c r="D35" t="s">
        <v>83</v>
      </c>
      <c r="E35" t="s">
        <v>84</v>
      </c>
      <c r="F35" t="s">
        <v>99</v>
      </c>
      <c r="G35" t="s">
        <v>84</v>
      </c>
      <c r="I35" t="s">
        <v>151</v>
      </c>
      <c r="J35" t="s">
        <v>107</v>
      </c>
      <c r="K35" t="s">
        <v>152</v>
      </c>
      <c r="L35">
        <v>2533</v>
      </c>
      <c r="M35">
        <v>1833</v>
      </c>
      <c r="N35">
        <v>700</v>
      </c>
      <c r="O35">
        <v>0</v>
      </c>
      <c r="P35">
        <v>0</v>
      </c>
      <c r="Q35">
        <v>9605</v>
      </c>
      <c r="R35">
        <v>9783</v>
      </c>
      <c r="S35">
        <v>2000</v>
      </c>
      <c r="T35">
        <v>0</v>
      </c>
      <c r="U35">
        <v>356000</v>
      </c>
      <c r="V35">
        <v>0</v>
      </c>
      <c r="W35">
        <v>0</v>
      </c>
      <c r="X35">
        <v>6923.2</v>
      </c>
      <c r="Y35">
        <f>Table1[[#This Row],[CONSUMPTION T=(Q-P)*R+S]]+Table1[[#This Row],[IMPORTED ENERGY]]-Table1[[#This Row],[EXPORTED ENERGY]]+Table1[[#This Row],[SRTPV CONSUMPTION]]</f>
        <v>362923.2</v>
      </c>
      <c r="Z35">
        <v>343743.4</v>
      </c>
      <c r="AA35">
        <v>0</v>
      </c>
      <c r="AB35">
        <v>343743.4</v>
      </c>
      <c r="AC35">
        <f>(Table1[[#This Row],[NET CONSUMPTION X=T+U-V+W]]-Table1[[#This Row],[TOTAL SALES AA=Y+Z]])/Table1[[#This Row],[NET CONSUMPTION X=T+U-V+W]]*100</f>
        <v>5.2848095685257901</v>
      </c>
      <c r="AD35">
        <v>3819721.64</v>
      </c>
      <c r="AE35">
        <v>1798618.45</v>
      </c>
      <c r="AF35">
        <v>0.94720000000000004</v>
      </c>
      <c r="AG35">
        <v>0.47089999999999999</v>
      </c>
      <c r="AH35">
        <v>2.4900000000000002</v>
      </c>
      <c r="AK35" t="s">
        <v>89</v>
      </c>
      <c r="AL35">
        <v>21111</v>
      </c>
    </row>
    <row r="36" spans="1:38" x14ac:dyDescent="0.25">
      <c r="A36">
        <v>28</v>
      </c>
      <c r="B36" t="s">
        <v>82</v>
      </c>
      <c r="C36" t="s">
        <v>83</v>
      </c>
      <c r="D36" t="s">
        <v>83</v>
      </c>
      <c r="E36" t="s">
        <v>84</v>
      </c>
      <c r="F36" t="s">
        <v>99</v>
      </c>
      <c r="G36" t="s">
        <v>84</v>
      </c>
      <c r="I36" t="s">
        <v>153</v>
      </c>
      <c r="J36" t="s">
        <v>92</v>
      </c>
      <c r="K36" t="s">
        <v>154</v>
      </c>
      <c r="L36">
        <v>427</v>
      </c>
      <c r="M36">
        <v>421</v>
      </c>
      <c r="N36">
        <v>6</v>
      </c>
      <c r="O36">
        <v>420</v>
      </c>
      <c r="P36">
        <v>0</v>
      </c>
      <c r="Q36">
        <v>350.678</v>
      </c>
      <c r="R36">
        <v>360.2</v>
      </c>
      <c r="S36">
        <v>40000</v>
      </c>
      <c r="T36">
        <v>0</v>
      </c>
      <c r="U36">
        <v>380880</v>
      </c>
      <c r="V36">
        <v>100000</v>
      </c>
      <c r="W36">
        <v>0</v>
      </c>
      <c r="X36">
        <v>0</v>
      </c>
      <c r="Y36">
        <f>Table1[[#This Row],[CONSUMPTION T=(Q-P)*R+S]]+Table1[[#This Row],[IMPORTED ENERGY]]-Table1[[#This Row],[EXPORTED ENERGY]]+Table1[[#This Row],[SRTPV CONSUMPTION]]</f>
        <v>480880</v>
      </c>
      <c r="Z36">
        <v>7</v>
      </c>
      <c r="AA36">
        <v>435190.326</v>
      </c>
      <c r="AB36">
        <v>435197.326</v>
      </c>
      <c r="AC36">
        <f>(Table1[[#This Row],[NET CONSUMPTION X=T+U-V+W]]-Table1[[#This Row],[TOTAL SALES AA=Y+Z]])/Table1[[#This Row],[NET CONSUMPTION X=T+U-V+W]]*100</f>
        <v>9.4998074363666607</v>
      </c>
      <c r="AD36">
        <v>3899650.3</v>
      </c>
      <c r="AE36">
        <v>3899306.3</v>
      </c>
      <c r="AF36">
        <v>0.90500000000000003</v>
      </c>
      <c r="AG36">
        <v>0.99990000000000001</v>
      </c>
      <c r="AH36">
        <v>9.5</v>
      </c>
      <c r="AI36" t="s">
        <v>98</v>
      </c>
      <c r="AK36" t="s">
        <v>89</v>
      </c>
      <c r="AL36">
        <v>21111</v>
      </c>
    </row>
    <row r="37" spans="1:38" x14ac:dyDescent="0.25">
      <c r="A37">
        <v>29</v>
      </c>
      <c r="B37" t="s">
        <v>82</v>
      </c>
      <c r="C37" t="s">
        <v>83</v>
      </c>
      <c r="D37" t="s">
        <v>83</v>
      </c>
      <c r="E37" t="s">
        <v>84</v>
      </c>
      <c r="F37" t="s">
        <v>95</v>
      </c>
      <c r="G37" t="s">
        <v>84</v>
      </c>
      <c r="I37" t="s">
        <v>155</v>
      </c>
      <c r="J37" t="s">
        <v>156</v>
      </c>
      <c r="K37" t="s">
        <v>157</v>
      </c>
      <c r="L37">
        <v>1</v>
      </c>
      <c r="M37">
        <v>1</v>
      </c>
      <c r="N37">
        <v>0</v>
      </c>
      <c r="O37">
        <v>0</v>
      </c>
      <c r="P37">
        <v>0</v>
      </c>
      <c r="Q37">
        <v>4248.71</v>
      </c>
      <c r="R37">
        <v>4687.5200000000004</v>
      </c>
      <c r="S37">
        <v>2000</v>
      </c>
      <c r="T37">
        <v>0</v>
      </c>
      <c r="U37">
        <v>877620</v>
      </c>
      <c r="V37">
        <v>0</v>
      </c>
      <c r="W37">
        <v>275000</v>
      </c>
      <c r="X37">
        <v>0</v>
      </c>
      <c r="Y37">
        <f>Table1[[#This Row],[CONSUMPTION T=(Q-P)*R+S]]+Table1[[#This Row],[IMPORTED ENERGY]]-Table1[[#This Row],[EXPORTED ENERGY]]+Table1[[#This Row],[SRTPV CONSUMPTION]]</f>
        <v>602620</v>
      </c>
      <c r="Z37">
        <v>577200</v>
      </c>
      <c r="AA37">
        <v>0</v>
      </c>
      <c r="AB37">
        <v>577200</v>
      </c>
      <c r="AC37">
        <f>(Table1[[#This Row],[NET CONSUMPTION X=T+U-V+W]]-Table1[[#This Row],[TOTAL SALES AA=Y+Z]])/Table1[[#This Row],[NET CONSUMPTION X=T+U-V+W]]*100</f>
        <v>4.218246988151737</v>
      </c>
      <c r="AD37">
        <v>4846223</v>
      </c>
      <c r="AE37">
        <v>0</v>
      </c>
      <c r="AF37">
        <v>0.95779999999999998</v>
      </c>
      <c r="AG37">
        <v>0</v>
      </c>
      <c r="AH37">
        <v>0</v>
      </c>
      <c r="AI37" t="s">
        <v>94</v>
      </c>
      <c r="AK37" t="s">
        <v>89</v>
      </c>
      <c r="AL37">
        <v>21111</v>
      </c>
    </row>
    <row r="38" spans="1:38" x14ac:dyDescent="0.25">
      <c r="A38">
        <v>30</v>
      </c>
      <c r="B38" t="s">
        <v>82</v>
      </c>
      <c r="C38" t="s">
        <v>83</v>
      </c>
      <c r="D38" t="s">
        <v>83</v>
      </c>
      <c r="E38" t="s">
        <v>84</v>
      </c>
      <c r="F38" t="s">
        <v>99</v>
      </c>
      <c r="G38" t="s">
        <v>84</v>
      </c>
      <c r="I38" t="s">
        <v>158</v>
      </c>
      <c r="J38" t="s">
        <v>159</v>
      </c>
      <c r="K38" t="s">
        <v>160</v>
      </c>
      <c r="L38">
        <v>1015</v>
      </c>
      <c r="M38">
        <v>896</v>
      </c>
      <c r="N38">
        <v>119</v>
      </c>
      <c r="O38">
        <v>0</v>
      </c>
      <c r="P38">
        <v>0</v>
      </c>
      <c r="Q38">
        <v>11703.3</v>
      </c>
      <c r="R38">
        <v>12236.3</v>
      </c>
      <c r="S38">
        <v>2000</v>
      </c>
      <c r="T38">
        <v>0</v>
      </c>
      <c r="U38">
        <v>1066000</v>
      </c>
      <c r="V38">
        <v>0</v>
      </c>
      <c r="W38">
        <v>840000</v>
      </c>
      <c r="X38">
        <v>1306.95</v>
      </c>
      <c r="Y38">
        <f>Table1[[#This Row],[CONSUMPTION T=(Q-P)*R+S]]+Table1[[#This Row],[IMPORTED ENERGY]]-Table1[[#This Row],[EXPORTED ENERGY]]+Table1[[#This Row],[SRTPV CONSUMPTION]]</f>
        <v>227306.95</v>
      </c>
      <c r="Z38">
        <v>216285.1</v>
      </c>
      <c r="AA38">
        <v>0</v>
      </c>
      <c r="AB38">
        <v>216285.1</v>
      </c>
      <c r="AC38">
        <f>(Table1[[#This Row],[NET CONSUMPTION X=T+U-V+W]]-Table1[[#This Row],[TOTAL SALES AA=Y+Z]])/Table1[[#This Row],[NET CONSUMPTION X=T+U-V+W]]*100</f>
        <v>4.848883855069106</v>
      </c>
      <c r="AD38">
        <v>2239219.2000000002</v>
      </c>
      <c r="AE38">
        <v>1640261.34</v>
      </c>
      <c r="AF38">
        <v>0.95150000000000001</v>
      </c>
      <c r="AG38">
        <v>0.73250000000000004</v>
      </c>
      <c r="AH38">
        <v>3.55</v>
      </c>
      <c r="AI38" t="s">
        <v>161</v>
      </c>
      <c r="AK38" t="s">
        <v>89</v>
      </c>
      <c r="AL38">
        <v>21111</v>
      </c>
    </row>
    <row r="39" spans="1:38" x14ac:dyDescent="0.25">
      <c r="A39">
        <v>31</v>
      </c>
      <c r="B39" t="s">
        <v>82</v>
      </c>
      <c r="C39" t="s">
        <v>83</v>
      </c>
      <c r="D39" t="s">
        <v>83</v>
      </c>
      <c r="E39" t="s">
        <v>84</v>
      </c>
      <c r="F39" t="s">
        <v>90</v>
      </c>
      <c r="G39" t="s">
        <v>84</v>
      </c>
      <c r="I39" t="s">
        <v>162</v>
      </c>
      <c r="J39" t="s">
        <v>107</v>
      </c>
      <c r="K39" t="s">
        <v>163</v>
      </c>
      <c r="L39">
        <v>2903</v>
      </c>
      <c r="M39">
        <v>2186</v>
      </c>
      <c r="N39">
        <v>717</v>
      </c>
      <c r="O39">
        <v>0</v>
      </c>
      <c r="P39">
        <v>0</v>
      </c>
      <c r="Q39">
        <v>1510.9</v>
      </c>
      <c r="R39">
        <v>1551.021</v>
      </c>
      <c r="S39">
        <v>10000</v>
      </c>
      <c r="T39">
        <v>0</v>
      </c>
      <c r="U39">
        <v>401210</v>
      </c>
      <c r="V39">
        <v>0</v>
      </c>
      <c r="W39">
        <v>135000</v>
      </c>
      <c r="X39">
        <v>8909.4</v>
      </c>
      <c r="Y39">
        <f>Table1[[#This Row],[CONSUMPTION T=(Q-P)*R+S]]+Table1[[#This Row],[IMPORTED ENERGY]]-Table1[[#This Row],[EXPORTED ENERGY]]+Table1[[#This Row],[SRTPV CONSUMPTION]]</f>
        <v>275119.40000000002</v>
      </c>
      <c r="Z39">
        <v>252109.5</v>
      </c>
      <c r="AA39">
        <v>0</v>
      </c>
      <c r="AB39">
        <v>252109.5</v>
      </c>
      <c r="AC39">
        <f>(Table1[[#This Row],[NET CONSUMPTION X=T+U-V+W]]-Table1[[#This Row],[TOTAL SALES AA=Y+Z]])/Table1[[#This Row],[NET CONSUMPTION X=T+U-V+W]]*100</f>
        <v>8.3636050383942457</v>
      </c>
      <c r="AD39">
        <v>2630969.61</v>
      </c>
      <c r="AE39">
        <v>1188424.3400000001</v>
      </c>
      <c r="AF39">
        <v>0.91639999999999999</v>
      </c>
      <c r="AG39">
        <v>0.45169999999999999</v>
      </c>
      <c r="AH39">
        <v>3.78</v>
      </c>
      <c r="AI39" t="s">
        <v>94</v>
      </c>
      <c r="AK39" t="s">
        <v>89</v>
      </c>
      <c r="AL39">
        <v>21111</v>
      </c>
    </row>
    <row r="40" spans="1:38" x14ac:dyDescent="0.25">
      <c r="A40">
        <v>32</v>
      </c>
      <c r="B40" t="s">
        <v>82</v>
      </c>
      <c r="C40" t="s">
        <v>83</v>
      </c>
      <c r="D40" t="s">
        <v>83</v>
      </c>
      <c r="E40" t="s">
        <v>84</v>
      </c>
      <c r="F40" t="s">
        <v>85</v>
      </c>
      <c r="G40" t="s">
        <v>84</v>
      </c>
      <c r="I40" t="s">
        <v>164</v>
      </c>
      <c r="J40" t="s">
        <v>92</v>
      </c>
      <c r="K40" t="s">
        <v>165</v>
      </c>
      <c r="L40">
        <v>383</v>
      </c>
      <c r="M40">
        <v>383</v>
      </c>
      <c r="N40">
        <v>0</v>
      </c>
      <c r="O40">
        <v>365</v>
      </c>
      <c r="P40">
        <v>0</v>
      </c>
      <c r="Q40">
        <v>450.56</v>
      </c>
      <c r="R40">
        <v>469.92</v>
      </c>
      <c r="S40">
        <v>20000</v>
      </c>
      <c r="T40">
        <v>0</v>
      </c>
      <c r="U40">
        <v>387200</v>
      </c>
      <c r="V40">
        <v>50000</v>
      </c>
      <c r="W40">
        <v>0</v>
      </c>
      <c r="X40">
        <v>0</v>
      </c>
      <c r="Y40">
        <f>Table1[[#This Row],[CONSUMPTION T=(Q-P)*R+S]]+Table1[[#This Row],[IMPORTED ENERGY]]-Table1[[#This Row],[EXPORTED ENERGY]]+Table1[[#This Row],[SRTPV CONSUMPTION]]</f>
        <v>437200</v>
      </c>
      <c r="Z40">
        <v>635</v>
      </c>
      <c r="AA40">
        <v>395030.14600000001</v>
      </c>
      <c r="AB40">
        <v>395665.14600000001</v>
      </c>
      <c r="AC40">
        <f>(Table1[[#This Row],[NET CONSUMPTION X=T+U-V+W]]-Table1[[#This Row],[TOTAL SALES AA=Y+Z]])/Table1[[#This Row],[NET CONSUMPTION X=T+U-V+W]]*100</f>
        <v>9.5001953339432728</v>
      </c>
      <c r="AD40">
        <v>3546631.18</v>
      </c>
      <c r="AE40">
        <v>3546161.83</v>
      </c>
      <c r="AF40">
        <v>0.90500000000000003</v>
      </c>
      <c r="AG40">
        <v>0.99990000000000001</v>
      </c>
      <c r="AH40">
        <v>9.5</v>
      </c>
      <c r="AI40" t="s">
        <v>98</v>
      </c>
      <c r="AK40" t="s">
        <v>89</v>
      </c>
      <c r="AL40">
        <v>21111</v>
      </c>
    </row>
    <row r="41" spans="1:38" x14ac:dyDescent="0.25">
      <c r="A41">
        <v>33</v>
      </c>
      <c r="B41" t="s">
        <v>82</v>
      </c>
      <c r="C41" t="s">
        <v>83</v>
      </c>
      <c r="D41" t="s">
        <v>83</v>
      </c>
      <c r="E41" t="s">
        <v>84</v>
      </c>
      <c r="F41" t="s">
        <v>85</v>
      </c>
      <c r="G41" t="s">
        <v>84</v>
      </c>
      <c r="I41" t="s">
        <v>166</v>
      </c>
      <c r="J41" t="s">
        <v>92</v>
      </c>
      <c r="K41" t="s">
        <v>167</v>
      </c>
      <c r="L41">
        <v>403</v>
      </c>
      <c r="M41">
        <v>403</v>
      </c>
      <c r="N41">
        <v>0</v>
      </c>
      <c r="O41">
        <v>401</v>
      </c>
      <c r="P41">
        <v>0</v>
      </c>
      <c r="Q41">
        <v>617.77</v>
      </c>
      <c r="R41">
        <v>640.56100000000004</v>
      </c>
      <c r="S41">
        <v>20000</v>
      </c>
      <c r="T41">
        <v>0</v>
      </c>
      <c r="U41">
        <v>455820</v>
      </c>
      <c r="V41">
        <v>50000</v>
      </c>
      <c r="W41">
        <v>0</v>
      </c>
      <c r="X41">
        <v>0</v>
      </c>
      <c r="Y41">
        <f>Table1[[#This Row],[CONSUMPTION T=(Q-P)*R+S]]+Table1[[#This Row],[IMPORTED ENERGY]]-Table1[[#This Row],[EXPORTED ENERGY]]+Table1[[#This Row],[SRTPV CONSUMPTION]]</f>
        <v>505820</v>
      </c>
      <c r="Z41">
        <v>730</v>
      </c>
      <c r="AA41">
        <v>457036.52899999998</v>
      </c>
      <c r="AB41">
        <v>457766.52899999998</v>
      </c>
      <c r="AC41">
        <f>(Table1[[#This Row],[NET CONSUMPTION X=T+U-V+W]]-Table1[[#This Row],[TOTAL SALES AA=Y+Z]])/Table1[[#This Row],[NET CONSUMPTION X=T+U-V+W]]*100</f>
        <v>9.5001128860068835</v>
      </c>
      <c r="AD41">
        <v>4102892.21</v>
      </c>
      <c r="AE41">
        <v>4103259.21</v>
      </c>
      <c r="AF41">
        <v>0.90500000000000003</v>
      </c>
      <c r="AG41">
        <v>1.0001</v>
      </c>
      <c r="AH41">
        <v>9.5</v>
      </c>
      <c r="AI41" t="s">
        <v>98</v>
      </c>
      <c r="AK41" t="s">
        <v>89</v>
      </c>
      <c r="AL41">
        <v>21111</v>
      </c>
    </row>
    <row r="42" spans="1:38" x14ac:dyDescent="0.25">
      <c r="A42">
        <v>34</v>
      </c>
      <c r="B42" t="s">
        <v>82</v>
      </c>
      <c r="C42" t="s">
        <v>83</v>
      </c>
      <c r="D42" t="s">
        <v>83</v>
      </c>
      <c r="E42" t="s">
        <v>84</v>
      </c>
      <c r="F42" t="s">
        <v>85</v>
      </c>
      <c r="G42" t="s">
        <v>84</v>
      </c>
      <c r="I42" t="s">
        <v>168</v>
      </c>
      <c r="J42" t="s">
        <v>92</v>
      </c>
      <c r="K42" t="s">
        <v>169</v>
      </c>
      <c r="L42">
        <v>309</v>
      </c>
      <c r="M42">
        <v>309</v>
      </c>
      <c r="N42">
        <v>0</v>
      </c>
      <c r="O42">
        <v>306</v>
      </c>
      <c r="P42">
        <v>0</v>
      </c>
      <c r="Q42">
        <v>7609.8</v>
      </c>
      <c r="R42">
        <v>7822.7</v>
      </c>
      <c r="S42">
        <v>2000</v>
      </c>
      <c r="T42">
        <v>0</v>
      </c>
      <c r="U42">
        <v>425800</v>
      </c>
      <c r="V42">
        <v>0</v>
      </c>
      <c r="W42">
        <v>12000</v>
      </c>
      <c r="X42">
        <v>0</v>
      </c>
      <c r="Y42">
        <f>Table1[[#This Row],[CONSUMPTION T=(Q-P)*R+S]]+Table1[[#This Row],[IMPORTED ENERGY]]-Table1[[#This Row],[EXPORTED ENERGY]]+Table1[[#This Row],[SRTPV CONSUMPTION]]</f>
        <v>413800</v>
      </c>
      <c r="Z42">
        <v>64</v>
      </c>
      <c r="AA42">
        <v>374425.755</v>
      </c>
      <c r="AB42">
        <v>374489.755</v>
      </c>
      <c r="AC42">
        <f>(Table1[[#This Row],[NET CONSUMPTION X=T+U-V+W]]-Table1[[#This Row],[TOTAL SALES AA=Y+Z]])/Table1[[#This Row],[NET CONSUMPTION X=T+U-V+W]]*100</f>
        <v>9.4998175447075859</v>
      </c>
      <c r="AD42">
        <v>3355767.48</v>
      </c>
      <c r="AE42">
        <v>3355592.03</v>
      </c>
      <c r="AF42">
        <v>0.90500000000000003</v>
      </c>
      <c r="AG42">
        <v>0.99990000000000001</v>
      </c>
      <c r="AH42">
        <v>9.5</v>
      </c>
      <c r="AI42" t="s">
        <v>98</v>
      </c>
      <c r="AK42" t="s">
        <v>89</v>
      </c>
      <c r="AL42">
        <v>21111</v>
      </c>
    </row>
    <row r="43" spans="1:38" x14ac:dyDescent="0.25">
      <c r="A43">
        <v>35</v>
      </c>
      <c r="B43" t="s">
        <v>82</v>
      </c>
      <c r="C43" t="s">
        <v>83</v>
      </c>
      <c r="D43" t="s">
        <v>83</v>
      </c>
      <c r="E43" t="s">
        <v>84</v>
      </c>
      <c r="F43" t="s">
        <v>85</v>
      </c>
      <c r="G43" t="s">
        <v>84</v>
      </c>
      <c r="I43" t="s">
        <v>170</v>
      </c>
      <c r="J43" t="s">
        <v>107</v>
      </c>
      <c r="K43" t="s">
        <v>171</v>
      </c>
      <c r="L43">
        <v>2889</v>
      </c>
      <c r="M43">
        <v>2388</v>
      </c>
      <c r="N43">
        <v>501</v>
      </c>
      <c r="O43">
        <v>0</v>
      </c>
      <c r="P43">
        <v>0</v>
      </c>
      <c r="Q43">
        <v>1001.07</v>
      </c>
      <c r="R43">
        <v>1025.58</v>
      </c>
      <c r="S43">
        <v>10000</v>
      </c>
      <c r="T43">
        <v>0</v>
      </c>
      <c r="U43">
        <v>245100</v>
      </c>
      <c r="V43">
        <v>0</v>
      </c>
      <c r="W43">
        <v>28000</v>
      </c>
      <c r="X43">
        <v>25.7</v>
      </c>
      <c r="Y43">
        <f>Table1[[#This Row],[CONSUMPTION T=(Q-P)*R+S]]+Table1[[#This Row],[IMPORTED ENERGY]]-Table1[[#This Row],[EXPORTED ENERGY]]+Table1[[#This Row],[SRTPV CONSUMPTION]]</f>
        <v>217125.7</v>
      </c>
      <c r="Z43">
        <v>197489</v>
      </c>
      <c r="AA43">
        <v>0</v>
      </c>
      <c r="AB43">
        <v>197489</v>
      </c>
      <c r="AC43">
        <f>(Table1[[#This Row],[NET CONSUMPTION X=T+U-V+W]]-Table1[[#This Row],[TOTAL SALES AA=Y+Z]])/Table1[[#This Row],[NET CONSUMPTION X=T+U-V+W]]*100</f>
        <v>9.0439316948661581</v>
      </c>
      <c r="AD43">
        <v>2083105.54</v>
      </c>
      <c r="AE43">
        <v>1259014.23</v>
      </c>
      <c r="AF43">
        <v>0.90959999999999996</v>
      </c>
      <c r="AG43">
        <v>0.60440000000000005</v>
      </c>
      <c r="AH43">
        <v>5.46</v>
      </c>
      <c r="AI43" t="s">
        <v>94</v>
      </c>
      <c r="AK43" t="s">
        <v>89</v>
      </c>
      <c r="AL43">
        <v>21111</v>
      </c>
    </row>
    <row r="44" spans="1:38" x14ac:dyDescent="0.25">
      <c r="A44">
        <v>36</v>
      </c>
      <c r="B44" t="s">
        <v>82</v>
      </c>
      <c r="C44" t="s">
        <v>83</v>
      </c>
      <c r="D44" t="s">
        <v>83</v>
      </c>
      <c r="E44" t="s">
        <v>84</v>
      </c>
      <c r="F44" t="s">
        <v>85</v>
      </c>
      <c r="G44" t="s">
        <v>84</v>
      </c>
      <c r="I44" t="s">
        <v>172</v>
      </c>
      <c r="J44" t="s">
        <v>92</v>
      </c>
      <c r="K44" t="s">
        <v>173</v>
      </c>
      <c r="L44">
        <v>562</v>
      </c>
      <c r="M44">
        <v>547</v>
      </c>
      <c r="N44">
        <v>15</v>
      </c>
      <c r="O44">
        <v>544</v>
      </c>
      <c r="P44">
        <v>0</v>
      </c>
      <c r="Q44">
        <v>74.123999999999995</v>
      </c>
      <c r="R44">
        <v>98.528000000000006</v>
      </c>
      <c r="S44">
        <v>20000</v>
      </c>
      <c r="T44">
        <v>0</v>
      </c>
      <c r="U44">
        <v>488080</v>
      </c>
      <c r="V44">
        <v>50000</v>
      </c>
      <c r="W44">
        <v>0</v>
      </c>
      <c r="X44">
        <v>0</v>
      </c>
      <c r="Y44">
        <f>Table1[[#This Row],[CONSUMPTION T=(Q-P)*R+S]]+Table1[[#This Row],[IMPORTED ENERGY]]-Table1[[#This Row],[EXPORTED ENERGY]]+Table1[[#This Row],[SRTPV CONSUMPTION]]</f>
        <v>538080</v>
      </c>
      <c r="Z44">
        <v>1119</v>
      </c>
      <c r="AA44">
        <v>485841.53100000002</v>
      </c>
      <c r="AB44">
        <v>486960.53100000002</v>
      </c>
      <c r="AC44">
        <f>(Table1[[#This Row],[NET CONSUMPTION X=T+U-V+W]]-Table1[[#This Row],[TOTAL SALES AA=Y+Z]])/Table1[[#This Row],[NET CONSUMPTION X=T+U-V+W]]*100</f>
        <v>9.5003473461195327</v>
      </c>
      <c r="AD44">
        <v>4365562.3499999996</v>
      </c>
      <c r="AE44">
        <v>4353374.12</v>
      </c>
      <c r="AF44">
        <v>0.90500000000000003</v>
      </c>
      <c r="AG44">
        <v>0.99719999999999998</v>
      </c>
      <c r="AH44">
        <v>9.4700000000000006</v>
      </c>
      <c r="AI44" t="s">
        <v>98</v>
      </c>
      <c r="AK44" t="s">
        <v>89</v>
      </c>
      <c r="AL44">
        <v>21111</v>
      </c>
    </row>
    <row r="45" spans="1:38" x14ac:dyDescent="0.25">
      <c r="A45">
        <v>37</v>
      </c>
      <c r="B45" t="s">
        <v>82</v>
      </c>
      <c r="C45" t="s">
        <v>83</v>
      </c>
      <c r="D45" t="s">
        <v>83</v>
      </c>
      <c r="E45" t="s">
        <v>84</v>
      </c>
      <c r="F45" t="s">
        <v>85</v>
      </c>
      <c r="G45" t="s">
        <v>84</v>
      </c>
      <c r="I45" t="s">
        <v>174</v>
      </c>
      <c r="J45" t="s">
        <v>92</v>
      </c>
      <c r="K45" t="s">
        <v>175</v>
      </c>
      <c r="L45">
        <v>688</v>
      </c>
      <c r="M45">
        <v>688</v>
      </c>
      <c r="N45">
        <v>0</v>
      </c>
      <c r="O45">
        <v>652</v>
      </c>
      <c r="P45">
        <v>0</v>
      </c>
      <c r="Q45">
        <v>200.929</v>
      </c>
      <c r="R45">
        <v>222.911</v>
      </c>
      <c r="S45">
        <v>20000</v>
      </c>
      <c r="T45">
        <v>0</v>
      </c>
      <c r="U45">
        <v>439640</v>
      </c>
      <c r="V45">
        <v>50000</v>
      </c>
      <c r="W45">
        <v>0</v>
      </c>
      <c r="X45">
        <v>0</v>
      </c>
      <c r="Y45">
        <f>Table1[[#This Row],[CONSUMPTION T=(Q-P)*R+S]]+Table1[[#This Row],[IMPORTED ENERGY]]-Table1[[#This Row],[EXPORTED ENERGY]]+Table1[[#This Row],[SRTPV CONSUMPTION]]</f>
        <v>489640</v>
      </c>
      <c r="Z45">
        <v>2054</v>
      </c>
      <c r="AA45">
        <v>441070.44799999997</v>
      </c>
      <c r="AB45">
        <v>443124.44799999997</v>
      </c>
      <c r="AC45">
        <f>(Table1[[#This Row],[NET CONSUMPTION X=T+U-V+W]]-Table1[[#This Row],[TOTAL SALES AA=Y+Z]])/Table1[[#This Row],[NET CONSUMPTION X=T+U-V+W]]*100</f>
        <v>9.4999493505432611</v>
      </c>
      <c r="AD45">
        <v>3974289.84</v>
      </c>
      <c r="AE45">
        <v>3966997.89</v>
      </c>
      <c r="AF45">
        <v>0.90500000000000003</v>
      </c>
      <c r="AG45">
        <v>0.99819999999999998</v>
      </c>
      <c r="AH45">
        <v>9.48</v>
      </c>
      <c r="AI45" t="s">
        <v>94</v>
      </c>
      <c r="AK45" t="s">
        <v>89</v>
      </c>
      <c r="AL45">
        <v>21111</v>
      </c>
    </row>
    <row r="46" spans="1:38" x14ac:dyDescent="0.25">
      <c r="A46">
        <v>38</v>
      </c>
      <c r="B46" t="s">
        <v>82</v>
      </c>
      <c r="C46" t="s">
        <v>83</v>
      </c>
      <c r="D46" t="s">
        <v>83</v>
      </c>
      <c r="E46" t="s">
        <v>84</v>
      </c>
      <c r="F46" t="s">
        <v>85</v>
      </c>
      <c r="G46" t="s">
        <v>84</v>
      </c>
      <c r="I46" t="s">
        <v>176</v>
      </c>
      <c r="J46" t="s">
        <v>92</v>
      </c>
      <c r="K46" t="s">
        <v>177</v>
      </c>
      <c r="L46">
        <v>522</v>
      </c>
      <c r="M46">
        <v>517</v>
      </c>
      <c r="N46">
        <v>5</v>
      </c>
      <c r="O46">
        <v>514</v>
      </c>
      <c r="P46">
        <v>-1</v>
      </c>
      <c r="Q46">
        <v>153.94999999999999</v>
      </c>
      <c r="R46">
        <v>177.89699999999999</v>
      </c>
      <c r="S46">
        <v>20000</v>
      </c>
      <c r="T46">
        <v>0</v>
      </c>
      <c r="U46">
        <v>478940</v>
      </c>
      <c r="V46">
        <v>50000</v>
      </c>
      <c r="W46">
        <v>0</v>
      </c>
      <c r="X46">
        <v>0</v>
      </c>
      <c r="Y46">
        <f>Table1[[#This Row],[CONSUMPTION T=(Q-P)*R+S]]+Table1[[#This Row],[IMPORTED ENERGY]]-Table1[[#This Row],[EXPORTED ENERGY]]+Table1[[#This Row],[SRTPV CONSUMPTION]]</f>
        <v>528940</v>
      </c>
      <c r="Z46">
        <v>92</v>
      </c>
      <c r="AA46">
        <v>478598.96</v>
      </c>
      <c r="AB46">
        <v>478690.96</v>
      </c>
      <c r="AC46">
        <f>(Table1[[#This Row],[NET CONSUMPTION X=T+U-V+W]]-Table1[[#This Row],[TOTAL SALES AA=Y+Z]])/Table1[[#This Row],[NET CONSUMPTION X=T+U-V+W]]*100</f>
        <v>9.4999508450863956</v>
      </c>
      <c r="AD46">
        <v>4289591.8499999996</v>
      </c>
      <c r="AE46">
        <v>4289922.2699999996</v>
      </c>
      <c r="AF46">
        <v>0.90500000000000003</v>
      </c>
      <c r="AG46">
        <v>1.0001</v>
      </c>
      <c r="AH46">
        <v>9.5</v>
      </c>
      <c r="AI46" t="s">
        <v>94</v>
      </c>
      <c r="AK46" t="s">
        <v>89</v>
      </c>
      <c r="AL46">
        <v>21111</v>
      </c>
    </row>
    <row r="47" spans="1:38" x14ac:dyDescent="0.25">
      <c r="A47">
        <v>39</v>
      </c>
      <c r="B47" t="s">
        <v>82</v>
      </c>
      <c r="C47" t="s">
        <v>83</v>
      </c>
      <c r="D47" t="s">
        <v>83</v>
      </c>
      <c r="E47" t="s">
        <v>84</v>
      </c>
      <c r="F47" t="s">
        <v>85</v>
      </c>
      <c r="G47" t="s">
        <v>84</v>
      </c>
      <c r="I47" t="s">
        <v>178</v>
      </c>
      <c r="J47" t="s">
        <v>107</v>
      </c>
      <c r="K47" t="s">
        <v>179</v>
      </c>
      <c r="L47">
        <v>2494</v>
      </c>
      <c r="M47">
        <v>2103</v>
      </c>
      <c r="N47">
        <v>391</v>
      </c>
      <c r="O47">
        <v>0</v>
      </c>
      <c r="P47">
        <v>0</v>
      </c>
      <c r="Q47">
        <v>642.95000000000005</v>
      </c>
      <c r="R47">
        <v>654.02200000000005</v>
      </c>
      <c r="S47">
        <v>20000</v>
      </c>
      <c r="T47">
        <v>0</v>
      </c>
      <c r="U47">
        <v>221440</v>
      </c>
      <c r="V47">
        <v>0</v>
      </c>
      <c r="W47">
        <v>28000</v>
      </c>
      <c r="X47">
        <v>162.69999999999999</v>
      </c>
      <c r="Y47">
        <f>Table1[[#This Row],[CONSUMPTION T=(Q-P)*R+S]]+Table1[[#This Row],[IMPORTED ENERGY]]-Table1[[#This Row],[EXPORTED ENERGY]]+Table1[[#This Row],[SRTPV CONSUMPTION]]</f>
        <v>193602.7</v>
      </c>
      <c r="Z47">
        <v>176003.9</v>
      </c>
      <c r="AA47">
        <v>0</v>
      </c>
      <c r="AB47">
        <v>176003.9</v>
      </c>
      <c r="AC47">
        <f>(Table1[[#This Row],[NET CONSUMPTION X=T+U-V+W]]-Table1[[#This Row],[TOTAL SALES AA=Y+Z]])/Table1[[#This Row],[NET CONSUMPTION X=T+U-V+W]]*100</f>
        <v>9.0901624822381173</v>
      </c>
      <c r="AD47">
        <v>1845254.12</v>
      </c>
      <c r="AE47">
        <v>1144913.05</v>
      </c>
      <c r="AF47">
        <v>0.90910000000000002</v>
      </c>
      <c r="AG47">
        <v>0.62050000000000005</v>
      </c>
      <c r="AH47">
        <v>5.64</v>
      </c>
      <c r="AI47" t="s">
        <v>94</v>
      </c>
      <c r="AK47" t="s">
        <v>89</v>
      </c>
      <c r="AL47">
        <v>21111</v>
      </c>
    </row>
    <row r="48" spans="1:38" x14ac:dyDescent="0.25">
      <c r="A48">
        <v>40</v>
      </c>
      <c r="B48" t="s">
        <v>82</v>
      </c>
      <c r="C48" t="s">
        <v>83</v>
      </c>
      <c r="D48" t="s">
        <v>83</v>
      </c>
      <c r="E48" t="s">
        <v>84</v>
      </c>
      <c r="F48" t="s">
        <v>85</v>
      </c>
      <c r="G48" t="s">
        <v>84</v>
      </c>
      <c r="I48" t="s">
        <v>180</v>
      </c>
      <c r="J48" t="s">
        <v>92</v>
      </c>
      <c r="K48" t="s">
        <v>181</v>
      </c>
      <c r="L48">
        <v>187</v>
      </c>
      <c r="M48">
        <v>185</v>
      </c>
      <c r="N48">
        <v>2</v>
      </c>
      <c r="O48">
        <v>180</v>
      </c>
      <c r="P48">
        <v>0</v>
      </c>
      <c r="Q48">
        <v>39.625999999999998</v>
      </c>
      <c r="R48">
        <v>65.197000000000003</v>
      </c>
      <c r="S48">
        <v>20000</v>
      </c>
      <c r="T48">
        <v>0</v>
      </c>
      <c r="U48">
        <v>511420</v>
      </c>
      <c r="V48">
        <v>0</v>
      </c>
      <c r="W48">
        <v>188000</v>
      </c>
      <c r="X48">
        <v>0</v>
      </c>
      <c r="Y48">
        <f>Table1[[#This Row],[CONSUMPTION T=(Q-P)*R+S]]+Table1[[#This Row],[IMPORTED ENERGY]]-Table1[[#This Row],[EXPORTED ENERGY]]+Table1[[#This Row],[SRTPV CONSUMPTION]]</f>
        <v>323420</v>
      </c>
      <c r="Z48">
        <v>1033</v>
      </c>
      <c r="AA48">
        <v>291300</v>
      </c>
      <c r="AB48">
        <v>292333</v>
      </c>
      <c r="AC48">
        <f>(Table1[[#This Row],[NET CONSUMPTION X=T+U-V+W]]-Table1[[#This Row],[TOTAL SALES AA=Y+Z]])/Table1[[#This Row],[NET CONSUMPTION X=T+U-V+W]]*100</f>
        <v>9.611959680910271</v>
      </c>
      <c r="AD48">
        <v>2620263.0299999998</v>
      </c>
      <c r="AE48">
        <v>2616671.91</v>
      </c>
      <c r="AF48">
        <v>0.90390000000000004</v>
      </c>
      <c r="AG48">
        <v>0.99860000000000004</v>
      </c>
      <c r="AH48">
        <v>9.6</v>
      </c>
      <c r="AI48" t="s">
        <v>94</v>
      </c>
      <c r="AK48" t="s">
        <v>89</v>
      </c>
      <c r="AL48">
        <v>21111</v>
      </c>
    </row>
    <row r="49" spans="1:38" x14ac:dyDescent="0.25">
      <c r="A49">
        <v>41</v>
      </c>
      <c r="B49" t="s">
        <v>82</v>
      </c>
      <c r="C49" t="s">
        <v>83</v>
      </c>
      <c r="D49" t="s">
        <v>83</v>
      </c>
      <c r="E49" t="s">
        <v>84</v>
      </c>
      <c r="F49" t="s">
        <v>85</v>
      </c>
      <c r="G49" t="s">
        <v>84</v>
      </c>
      <c r="I49" t="s">
        <v>182</v>
      </c>
      <c r="J49" t="s">
        <v>92</v>
      </c>
      <c r="K49" t="s">
        <v>183</v>
      </c>
      <c r="L49">
        <v>342</v>
      </c>
      <c r="M49">
        <v>341</v>
      </c>
      <c r="N49">
        <v>1</v>
      </c>
      <c r="O49">
        <v>327</v>
      </c>
      <c r="P49">
        <v>0</v>
      </c>
      <c r="Q49">
        <v>24.24</v>
      </c>
      <c r="R49">
        <v>44.356999999999999</v>
      </c>
      <c r="S49">
        <v>20000</v>
      </c>
      <c r="T49">
        <v>0</v>
      </c>
      <c r="U49">
        <v>402340</v>
      </c>
      <c r="V49">
        <v>20000</v>
      </c>
      <c r="W49">
        <v>0</v>
      </c>
      <c r="X49">
        <v>0</v>
      </c>
      <c r="Y49">
        <f>Table1[[#This Row],[CONSUMPTION T=(Q-P)*R+S]]+Table1[[#This Row],[IMPORTED ENERGY]]-Table1[[#This Row],[EXPORTED ENERGY]]+Table1[[#This Row],[SRTPV CONSUMPTION]]</f>
        <v>422340</v>
      </c>
      <c r="Z49">
        <v>1423</v>
      </c>
      <c r="AA49">
        <v>380794.32799999998</v>
      </c>
      <c r="AB49">
        <v>382217.32799999998</v>
      </c>
      <c r="AC49">
        <f>(Table1[[#This Row],[NET CONSUMPTION X=T+U-V+W]]-Table1[[#This Row],[TOTAL SALES AA=Y+Z]])/Table1[[#This Row],[NET CONSUMPTION X=T+U-V+W]]*100</f>
        <v>9.5000880806932848</v>
      </c>
      <c r="AD49">
        <v>3427435.22</v>
      </c>
      <c r="AE49">
        <v>3413091.45</v>
      </c>
      <c r="AF49">
        <v>0.90500000000000003</v>
      </c>
      <c r="AG49">
        <v>0.99580000000000002</v>
      </c>
      <c r="AH49">
        <v>9.4600000000000009</v>
      </c>
      <c r="AI49" t="s">
        <v>94</v>
      </c>
      <c r="AK49" t="s">
        <v>89</v>
      </c>
      <c r="AL49">
        <v>21111</v>
      </c>
    </row>
    <row r="50" spans="1:38" x14ac:dyDescent="0.25">
      <c r="A50">
        <v>42</v>
      </c>
      <c r="B50" t="s">
        <v>82</v>
      </c>
      <c r="C50" t="s">
        <v>83</v>
      </c>
      <c r="D50" t="s">
        <v>83</v>
      </c>
      <c r="E50" t="s">
        <v>84</v>
      </c>
      <c r="F50" t="s">
        <v>85</v>
      </c>
      <c r="G50" t="s">
        <v>84</v>
      </c>
      <c r="I50" t="s">
        <v>184</v>
      </c>
      <c r="J50" t="s">
        <v>92</v>
      </c>
      <c r="K50" t="s">
        <v>185</v>
      </c>
      <c r="L50">
        <v>427</v>
      </c>
      <c r="M50">
        <v>426</v>
      </c>
      <c r="N50">
        <v>1</v>
      </c>
      <c r="O50">
        <v>422</v>
      </c>
      <c r="P50">
        <v>0</v>
      </c>
      <c r="Q50">
        <v>208.01</v>
      </c>
      <c r="R50">
        <v>234.64099999999999</v>
      </c>
      <c r="S50">
        <v>20000</v>
      </c>
      <c r="T50">
        <v>0</v>
      </c>
      <c r="U50">
        <v>532620</v>
      </c>
      <c r="V50">
        <v>50000</v>
      </c>
      <c r="W50">
        <v>0</v>
      </c>
      <c r="X50">
        <v>0</v>
      </c>
      <c r="Y50">
        <f>Table1[[#This Row],[CONSUMPTION T=(Q-P)*R+S]]+Table1[[#This Row],[IMPORTED ENERGY]]-Table1[[#This Row],[EXPORTED ENERGY]]+Table1[[#This Row],[SRTPV CONSUMPTION]]</f>
        <v>582620</v>
      </c>
      <c r="Z50">
        <v>306</v>
      </c>
      <c r="AA50">
        <v>526964.61</v>
      </c>
      <c r="AB50">
        <v>527270.61</v>
      </c>
      <c r="AC50">
        <f>(Table1[[#This Row],[NET CONSUMPTION X=T+U-V+W]]-Table1[[#This Row],[TOTAL SALES AA=Y+Z]])/Table1[[#This Row],[NET CONSUMPTION X=T+U-V+W]]*100</f>
        <v>9.5000841028457685</v>
      </c>
      <c r="AD50">
        <v>4724331.8099999996</v>
      </c>
      <c r="AE50">
        <v>4723063.33</v>
      </c>
      <c r="AF50">
        <v>0.90500000000000003</v>
      </c>
      <c r="AG50">
        <v>0.99970000000000003</v>
      </c>
      <c r="AH50">
        <v>9.5</v>
      </c>
      <c r="AI50" t="s">
        <v>98</v>
      </c>
      <c r="AK50" t="s">
        <v>89</v>
      </c>
      <c r="AL50">
        <v>21111</v>
      </c>
    </row>
    <row r="51" spans="1:38" x14ac:dyDescent="0.25">
      <c r="A51">
        <v>43</v>
      </c>
      <c r="B51" t="s">
        <v>82</v>
      </c>
      <c r="C51" t="s">
        <v>83</v>
      </c>
      <c r="D51" t="s">
        <v>83</v>
      </c>
      <c r="E51" t="s">
        <v>84</v>
      </c>
      <c r="F51" t="s">
        <v>99</v>
      </c>
      <c r="G51" t="s">
        <v>84</v>
      </c>
      <c r="I51" t="s">
        <v>186</v>
      </c>
      <c r="J51" t="s">
        <v>115</v>
      </c>
      <c r="K51" t="s">
        <v>187</v>
      </c>
      <c r="L51">
        <v>2169</v>
      </c>
      <c r="M51">
        <v>1753</v>
      </c>
      <c r="N51">
        <v>416</v>
      </c>
      <c r="O51">
        <v>6</v>
      </c>
      <c r="P51">
        <v>0</v>
      </c>
      <c r="Q51">
        <v>341.70100000000002</v>
      </c>
      <c r="R51">
        <v>346.31599999999997</v>
      </c>
      <c r="S51">
        <v>40000</v>
      </c>
      <c r="T51">
        <v>0</v>
      </c>
      <c r="U51">
        <v>184600</v>
      </c>
      <c r="V51">
        <v>0</v>
      </c>
      <c r="W51">
        <v>23000</v>
      </c>
      <c r="X51">
        <v>0</v>
      </c>
      <c r="Y51">
        <f>Table1[[#This Row],[CONSUMPTION T=(Q-P)*R+S]]+Table1[[#This Row],[IMPORTED ENERGY]]-Table1[[#This Row],[EXPORTED ENERGY]]+Table1[[#This Row],[SRTPV CONSUMPTION]]</f>
        <v>161600</v>
      </c>
      <c r="Z51">
        <v>140003.66</v>
      </c>
      <c r="AA51">
        <v>7636.1760000000004</v>
      </c>
      <c r="AB51">
        <v>147639.83600000001</v>
      </c>
      <c r="AC51">
        <f>(Table1[[#This Row],[NET CONSUMPTION X=T+U-V+W]]-Table1[[#This Row],[TOTAL SALES AA=Y+Z]])/Table1[[#This Row],[NET CONSUMPTION X=T+U-V+W]]*100</f>
        <v>8.6387153465346476</v>
      </c>
      <c r="AD51">
        <v>1460010.01</v>
      </c>
      <c r="AE51">
        <v>1140524.2</v>
      </c>
      <c r="AF51">
        <v>0.91359999999999997</v>
      </c>
      <c r="AG51">
        <v>0.78120000000000001</v>
      </c>
      <c r="AH51">
        <v>6.75</v>
      </c>
      <c r="AI51" t="s">
        <v>94</v>
      </c>
      <c r="AK51" t="s">
        <v>89</v>
      </c>
      <c r="AL51">
        <v>21111</v>
      </c>
    </row>
    <row r="52" spans="1:38" x14ac:dyDescent="0.25">
      <c r="A52">
        <v>44</v>
      </c>
      <c r="B52" t="s">
        <v>82</v>
      </c>
      <c r="C52" t="s">
        <v>83</v>
      </c>
      <c r="D52" t="s">
        <v>83</v>
      </c>
      <c r="E52" t="s">
        <v>84</v>
      </c>
      <c r="F52" t="s">
        <v>188</v>
      </c>
      <c r="G52" t="s">
        <v>84</v>
      </c>
      <c r="I52" t="s">
        <v>189</v>
      </c>
      <c r="J52" t="s">
        <v>92</v>
      </c>
      <c r="K52" t="s">
        <v>190</v>
      </c>
      <c r="L52">
        <v>437</v>
      </c>
      <c r="M52">
        <v>412</v>
      </c>
      <c r="N52">
        <v>25</v>
      </c>
      <c r="O52">
        <v>410</v>
      </c>
      <c r="P52">
        <v>0</v>
      </c>
      <c r="Q52">
        <v>806.39</v>
      </c>
      <c r="R52">
        <v>830.18700000000001</v>
      </c>
      <c r="S52">
        <v>20000</v>
      </c>
      <c r="T52">
        <v>0</v>
      </c>
      <c r="U52">
        <v>475940</v>
      </c>
      <c r="V52">
        <v>25000</v>
      </c>
      <c r="W52">
        <v>0</v>
      </c>
      <c r="X52">
        <v>0</v>
      </c>
      <c r="Y52">
        <f>Table1[[#This Row],[CONSUMPTION T=(Q-P)*R+S]]+Table1[[#This Row],[IMPORTED ENERGY]]-Table1[[#This Row],[EXPORTED ENERGY]]+Table1[[#This Row],[SRTPV CONSUMPTION]]</f>
        <v>500940</v>
      </c>
      <c r="Z52">
        <v>10</v>
      </c>
      <c r="AA52">
        <v>453341.52</v>
      </c>
      <c r="AB52">
        <v>453351.52</v>
      </c>
      <c r="AC52">
        <f>(Table1[[#This Row],[NET CONSUMPTION X=T+U-V+W]]-Table1[[#This Row],[TOTAL SALES AA=Y+Z]])/Table1[[#This Row],[NET CONSUMPTION X=T+U-V+W]]*100</f>
        <v>9.4998363077414432</v>
      </c>
      <c r="AD52">
        <v>4062338.25</v>
      </c>
      <c r="AE52">
        <v>4061941.25</v>
      </c>
      <c r="AF52">
        <v>0.90500000000000003</v>
      </c>
      <c r="AG52">
        <v>0.99990000000000001</v>
      </c>
      <c r="AH52">
        <v>9.5</v>
      </c>
      <c r="AI52" t="s">
        <v>94</v>
      </c>
      <c r="AK52" t="s">
        <v>89</v>
      </c>
      <c r="AL52">
        <v>21111</v>
      </c>
    </row>
    <row r="53" spans="1:38" x14ac:dyDescent="0.25">
      <c r="A53">
        <v>45</v>
      </c>
      <c r="B53" t="s">
        <v>82</v>
      </c>
      <c r="C53" t="s">
        <v>83</v>
      </c>
      <c r="D53" t="s">
        <v>83</v>
      </c>
      <c r="E53" t="s">
        <v>84</v>
      </c>
      <c r="F53" t="s">
        <v>188</v>
      </c>
      <c r="G53" t="s">
        <v>84</v>
      </c>
      <c r="I53" t="s">
        <v>191</v>
      </c>
      <c r="J53" t="s">
        <v>92</v>
      </c>
      <c r="K53" t="s">
        <v>192</v>
      </c>
      <c r="L53">
        <v>239</v>
      </c>
      <c r="M53">
        <v>239</v>
      </c>
      <c r="N53">
        <v>0</v>
      </c>
      <c r="O53">
        <v>239</v>
      </c>
      <c r="P53">
        <v>0</v>
      </c>
      <c r="Q53">
        <v>712.96</v>
      </c>
      <c r="R53">
        <v>727.81200000000001</v>
      </c>
      <c r="S53">
        <v>20000</v>
      </c>
      <c r="T53">
        <v>0</v>
      </c>
      <c r="U53">
        <v>297040</v>
      </c>
      <c r="V53">
        <v>25000</v>
      </c>
      <c r="W53">
        <v>0</v>
      </c>
      <c r="X53">
        <v>0</v>
      </c>
      <c r="Y53">
        <f>Table1[[#This Row],[CONSUMPTION T=(Q-P)*R+S]]+Table1[[#This Row],[IMPORTED ENERGY]]-Table1[[#This Row],[EXPORTED ENERGY]]+Table1[[#This Row],[SRTPV CONSUMPTION]]</f>
        <v>322040</v>
      </c>
      <c r="Z53">
        <v>0</v>
      </c>
      <c r="AA53">
        <v>291446.20199999999</v>
      </c>
      <c r="AB53">
        <v>291446.20199999999</v>
      </c>
      <c r="AC53">
        <f>(Table1[[#This Row],[NET CONSUMPTION X=T+U-V+W]]-Table1[[#This Row],[TOTAL SALES AA=Y+Z]])/Table1[[#This Row],[NET CONSUMPTION X=T+U-V+W]]*100</f>
        <v>9.4999993789591386</v>
      </c>
      <c r="AD53">
        <v>2611358.36</v>
      </c>
      <c r="AE53">
        <v>2611358.36</v>
      </c>
      <c r="AF53">
        <v>0.90500000000000003</v>
      </c>
      <c r="AG53">
        <v>1</v>
      </c>
      <c r="AH53">
        <v>9.5</v>
      </c>
      <c r="AI53" t="s">
        <v>94</v>
      </c>
      <c r="AK53" t="s">
        <v>89</v>
      </c>
      <c r="AL53">
        <v>21111</v>
      </c>
    </row>
    <row r="54" spans="1:38" x14ac:dyDescent="0.25">
      <c r="A54">
        <v>46</v>
      </c>
      <c r="B54" t="s">
        <v>82</v>
      </c>
      <c r="C54" t="s">
        <v>83</v>
      </c>
      <c r="D54" t="s">
        <v>83</v>
      </c>
      <c r="E54" t="s">
        <v>84</v>
      </c>
      <c r="F54" t="s">
        <v>188</v>
      </c>
      <c r="G54" t="s">
        <v>84</v>
      </c>
      <c r="I54" t="s">
        <v>193</v>
      </c>
      <c r="J54" t="s">
        <v>92</v>
      </c>
      <c r="K54" t="s">
        <v>194</v>
      </c>
      <c r="L54">
        <v>194</v>
      </c>
      <c r="M54">
        <v>194</v>
      </c>
      <c r="N54">
        <v>0</v>
      </c>
      <c r="O54">
        <v>194</v>
      </c>
      <c r="P54">
        <v>-1</v>
      </c>
      <c r="Q54">
        <v>387.43</v>
      </c>
      <c r="R54">
        <v>398.73099999999999</v>
      </c>
      <c r="S54">
        <v>20000</v>
      </c>
      <c r="T54">
        <v>0</v>
      </c>
      <c r="U54">
        <v>226020</v>
      </c>
      <c r="V54">
        <v>15000</v>
      </c>
      <c r="W54">
        <v>0</v>
      </c>
      <c r="X54">
        <v>0</v>
      </c>
      <c r="Y54">
        <f>Table1[[#This Row],[CONSUMPTION T=(Q-P)*R+S]]+Table1[[#This Row],[IMPORTED ENERGY]]-Table1[[#This Row],[EXPORTED ENERGY]]+Table1[[#This Row],[SRTPV CONSUMPTION]]</f>
        <v>241020</v>
      </c>
      <c r="Z54">
        <v>0</v>
      </c>
      <c r="AA54">
        <v>218122.826</v>
      </c>
      <c r="AB54">
        <v>218122.826</v>
      </c>
      <c r="AC54">
        <f>(Table1[[#This Row],[NET CONSUMPTION X=T+U-V+W]]-Table1[[#This Row],[TOTAL SALES AA=Y+Z]])/Table1[[#This Row],[NET CONSUMPTION X=T+U-V+W]]*100</f>
        <v>9.5001136835117421</v>
      </c>
      <c r="AD54">
        <v>1954380.51</v>
      </c>
      <c r="AE54">
        <v>1954380.51</v>
      </c>
      <c r="AF54">
        <v>0.90500000000000003</v>
      </c>
      <c r="AG54">
        <v>1</v>
      </c>
      <c r="AH54">
        <v>9.5</v>
      </c>
      <c r="AI54" t="s">
        <v>98</v>
      </c>
      <c r="AK54" t="s">
        <v>89</v>
      </c>
      <c r="AL54">
        <v>21111</v>
      </c>
    </row>
    <row r="55" spans="1:38" x14ac:dyDescent="0.25">
      <c r="A55">
        <v>47</v>
      </c>
      <c r="B55" t="s">
        <v>82</v>
      </c>
      <c r="C55" t="s">
        <v>83</v>
      </c>
      <c r="D55" t="s">
        <v>83</v>
      </c>
      <c r="E55" t="s">
        <v>84</v>
      </c>
      <c r="F55" t="s">
        <v>188</v>
      </c>
      <c r="G55" t="s">
        <v>84</v>
      </c>
      <c r="I55" t="s">
        <v>195</v>
      </c>
      <c r="J55" t="s">
        <v>107</v>
      </c>
      <c r="K55" t="s">
        <v>196</v>
      </c>
      <c r="L55">
        <v>4521</v>
      </c>
      <c r="M55">
        <v>3563</v>
      </c>
      <c r="N55">
        <v>958</v>
      </c>
      <c r="O55">
        <v>0</v>
      </c>
      <c r="P55">
        <v>0</v>
      </c>
      <c r="Q55">
        <v>1220.9100000000001</v>
      </c>
      <c r="R55">
        <v>1248.05</v>
      </c>
      <c r="S55">
        <v>20000</v>
      </c>
      <c r="T55">
        <v>0</v>
      </c>
      <c r="U55">
        <v>542800</v>
      </c>
      <c r="V55">
        <v>0</v>
      </c>
      <c r="W55">
        <v>162000</v>
      </c>
      <c r="X55">
        <v>0</v>
      </c>
      <c r="Y55">
        <f>Table1[[#This Row],[CONSUMPTION T=(Q-P)*R+S]]+Table1[[#This Row],[IMPORTED ENERGY]]-Table1[[#This Row],[EXPORTED ENERGY]]+Table1[[#This Row],[SRTPV CONSUMPTION]]</f>
        <v>380800</v>
      </c>
      <c r="Z55">
        <v>344706.7</v>
      </c>
      <c r="AA55">
        <v>0</v>
      </c>
      <c r="AB55">
        <v>344706.7</v>
      </c>
      <c r="AC55">
        <f>(Table1[[#This Row],[NET CONSUMPTION X=T+U-V+W]]-Table1[[#This Row],[TOTAL SALES AA=Y+Z]])/Table1[[#This Row],[NET CONSUMPTION X=T+U-V+W]]*100</f>
        <v>9.478282563025207</v>
      </c>
      <c r="AD55">
        <v>3490539.26</v>
      </c>
      <c r="AE55">
        <v>2080043.74</v>
      </c>
      <c r="AF55">
        <v>0.9052</v>
      </c>
      <c r="AG55">
        <v>0.59589999999999999</v>
      </c>
      <c r="AH55">
        <v>5.65</v>
      </c>
      <c r="AI55" t="s">
        <v>94</v>
      </c>
      <c r="AK55" t="s">
        <v>89</v>
      </c>
      <c r="AL55">
        <v>21111</v>
      </c>
    </row>
    <row r="56" spans="1:38" x14ac:dyDescent="0.25">
      <c r="A56">
        <v>48</v>
      </c>
      <c r="B56" t="s">
        <v>82</v>
      </c>
      <c r="C56" t="s">
        <v>83</v>
      </c>
      <c r="D56" t="s">
        <v>83</v>
      </c>
      <c r="E56" t="s">
        <v>84</v>
      </c>
      <c r="F56" t="s">
        <v>188</v>
      </c>
      <c r="G56" t="s">
        <v>84</v>
      </c>
      <c r="I56" t="s">
        <v>197</v>
      </c>
      <c r="J56" t="s">
        <v>92</v>
      </c>
      <c r="K56" t="s">
        <v>198</v>
      </c>
      <c r="L56">
        <v>198</v>
      </c>
      <c r="M56">
        <v>186</v>
      </c>
      <c r="N56">
        <v>12</v>
      </c>
      <c r="O56">
        <v>186</v>
      </c>
      <c r="P56">
        <v>-4</v>
      </c>
      <c r="Q56">
        <v>30.49</v>
      </c>
      <c r="R56">
        <v>39.718000000000004</v>
      </c>
      <c r="S56">
        <v>20000</v>
      </c>
      <c r="T56">
        <v>0</v>
      </c>
      <c r="U56">
        <v>184560</v>
      </c>
      <c r="V56">
        <v>45000</v>
      </c>
      <c r="W56">
        <v>0</v>
      </c>
      <c r="X56">
        <v>0</v>
      </c>
      <c r="Y56">
        <f>Table1[[#This Row],[CONSUMPTION T=(Q-P)*R+S]]+Table1[[#This Row],[IMPORTED ENERGY]]-Table1[[#This Row],[EXPORTED ENERGY]]+Table1[[#This Row],[SRTPV CONSUMPTION]]</f>
        <v>229560</v>
      </c>
      <c r="Z56">
        <v>0</v>
      </c>
      <c r="AA56">
        <v>207700</v>
      </c>
      <c r="AB56">
        <v>207700</v>
      </c>
      <c r="AC56">
        <f>(Table1[[#This Row],[NET CONSUMPTION X=T+U-V+W]]-Table1[[#This Row],[TOTAL SALES AA=Y+Z]])/Table1[[#This Row],[NET CONSUMPTION X=T+U-V+W]]*100</f>
        <v>9.5225649067781841</v>
      </c>
      <c r="AD56">
        <v>1860992</v>
      </c>
      <c r="AE56">
        <v>1860992</v>
      </c>
      <c r="AF56">
        <v>0.90480000000000005</v>
      </c>
      <c r="AG56">
        <v>1</v>
      </c>
      <c r="AH56">
        <v>9.52</v>
      </c>
      <c r="AI56" t="s">
        <v>98</v>
      </c>
      <c r="AK56" t="s">
        <v>89</v>
      </c>
      <c r="AL56">
        <v>21111</v>
      </c>
    </row>
    <row r="57" spans="1:38" x14ac:dyDescent="0.25">
      <c r="A57">
        <v>49</v>
      </c>
      <c r="B57" t="s">
        <v>82</v>
      </c>
      <c r="C57" t="s">
        <v>83</v>
      </c>
      <c r="D57" t="s">
        <v>83</v>
      </c>
      <c r="E57" t="s">
        <v>84</v>
      </c>
      <c r="F57" t="s">
        <v>95</v>
      </c>
      <c r="G57" t="s">
        <v>84</v>
      </c>
      <c r="I57" t="s">
        <v>199</v>
      </c>
      <c r="J57" t="s">
        <v>107</v>
      </c>
      <c r="K57" t="s">
        <v>200</v>
      </c>
      <c r="L57">
        <v>2857</v>
      </c>
      <c r="M57">
        <v>2617</v>
      </c>
      <c r="N57">
        <v>240</v>
      </c>
      <c r="O57">
        <v>2</v>
      </c>
      <c r="P57">
        <v>0</v>
      </c>
      <c r="Q57">
        <v>746.47299999999996</v>
      </c>
      <c r="R57">
        <v>798.27700000000004</v>
      </c>
      <c r="S57">
        <v>10000</v>
      </c>
      <c r="T57">
        <v>0</v>
      </c>
      <c r="U57">
        <v>518040</v>
      </c>
      <c r="V57">
        <v>0</v>
      </c>
      <c r="W57">
        <v>253000</v>
      </c>
      <c r="X57">
        <v>136.1</v>
      </c>
      <c r="Y57">
        <f>Table1[[#This Row],[CONSUMPTION T=(Q-P)*R+S]]+Table1[[#This Row],[IMPORTED ENERGY]]-Table1[[#This Row],[EXPORTED ENERGY]]+Table1[[#This Row],[SRTPV CONSUMPTION]]</f>
        <v>265176.09999999998</v>
      </c>
      <c r="Z57">
        <v>238312.8</v>
      </c>
      <c r="AA57">
        <v>1988.588</v>
      </c>
      <c r="AB57">
        <v>240301.38800000001</v>
      </c>
      <c r="AC57">
        <f>(Table1[[#This Row],[NET CONSUMPTION X=T+U-V+W]]-Table1[[#This Row],[TOTAL SALES AA=Y+Z]])/Table1[[#This Row],[NET CONSUMPTION X=T+U-V+W]]*100</f>
        <v>9.380450198943258</v>
      </c>
      <c r="AD57">
        <v>2547756.02</v>
      </c>
      <c r="AE57">
        <v>1549956.56</v>
      </c>
      <c r="AF57">
        <v>0.90620000000000001</v>
      </c>
      <c r="AG57">
        <v>0.60840000000000005</v>
      </c>
      <c r="AH57">
        <v>5.71</v>
      </c>
      <c r="AI57" t="s">
        <v>94</v>
      </c>
      <c r="AK57" t="s">
        <v>89</v>
      </c>
      <c r="AL57">
        <v>21111</v>
      </c>
    </row>
    <row r="58" spans="1:38" x14ac:dyDescent="0.25">
      <c r="A58">
        <v>50</v>
      </c>
      <c r="B58" t="s">
        <v>82</v>
      </c>
      <c r="C58" t="s">
        <v>83</v>
      </c>
      <c r="D58" t="s">
        <v>83</v>
      </c>
      <c r="E58" t="s">
        <v>84</v>
      </c>
      <c r="F58" t="s">
        <v>85</v>
      </c>
      <c r="G58" t="s">
        <v>84</v>
      </c>
      <c r="I58" t="s">
        <v>201</v>
      </c>
      <c r="J58" t="s">
        <v>107</v>
      </c>
      <c r="K58" t="s">
        <v>202</v>
      </c>
      <c r="L58">
        <v>2407</v>
      </c>
      <c r="M58">
        <v>2089</v>
      </c>
      <c r="N58">
        <v>318</v>
      </c>
      <c r="O58">
        <v>0</v>
      </c>
      <c r="P58">
        <v>0</v>
      </c>
      <c r="Q58">
        <v>477.84</v>
      </c>
      <c r="R58">
        <v>503.83199999999999</v>
      </c>
      <c r="S58">
        <v>10000</v>
      </c>
      <c r="T58">
        <v>0</v>
      </c>
      <c r="U58">
        <v>259920</v>
      </c>
      <c r="V58">
        <v>0</v>
      </c>
      <c r="W58">
        <v>70000</v>
      </c>
      <c r="X58">
        <v>319.7</v>
      </c>
      <c r="Y58">
        <f>Table1[[#This Row],[CONSUMPTION T=(Q-P)*R+S]]+Table1[[#This Row],[IMPORTED ENERGY]]-Table1[[#This Row],[EXPORTED ENERGY]]+Table1[[#This Row],[SRTPV CONSUMPTION]]</f>
        <v>190239.7</v>
      </c>
      <c r="Z58">
        <v>172144.3</v>
      </c>
      <c r="AA58">
        <v>0</v>
      </c>
      <c r="AB58">
        <v>172144.3</v>
      </c>
      <c r="AC58">
        <f>(Table1[[#This Row],[NET CONSUMPTION X=T+U-V+W]]-Table1[[#This Row],[TOTAL SALES AA=Y+Z]])/Table1[[#This Row],[NET CONSUMPTION X=T+U-V+W]]*100</f>
        <v>9.5118947307002806</v>
      </c>
      <c r="AD58">
        <v>1821227.93</v>
      </c>
      <c r="AE58">
        <v>1098869.3899999999</v>
      </c>
      <c r="AF58">
        <v>0.90490000000000004</v>
      </c>
      <c r="AG58">
        <v>0.60340000000000005</v>
      </c>
      <c r="AH58">
        <v>5.74</v>
      </c>
      <c r="AI58" t="s">
        <v>94</v>
      </c>
      <c r="AK58" t="s">
        <v>89</v>
      </c>
      <c r="AL58">
        <v>21111</v>
      </c>
    </row>
    <row r="59" spans="1:38" x14ac:dyDescent="0.25">
      <c r="A59">
        <v>51</v>
      </c>
      <c r="B59" t="s">
        <v>82</v>
      </c>
      <c r="C59" t="s">
        <v>83</v>
      </c>
      <c r="D59" t="s">
        <v>83</v>
      </c>
      <c r="E59" t="s">
        <v>84</v>
      </c>
      <c r="F59" t="s">
        <v>203</v>
      </c>
      <c r="G59" t="s">
        <v>84</v>
      </c>
      <c r="I59" t="s">
        <v>204</v>
      </c>
      <c r="J59" t="s">
        <v>92</v>
      </c>
      <c r="K59" t="s">
        <v>205</v>
      </c>
      <c r="L59">
        <v>719</v>
      </c>
      <c r="M59">
        <v>718</v>
      </c>
      <c r="N59">
        <v>1</v>
      </c>
      <c r="O59">
        <v>715</v>
      </c>
      <c r="P59">
        <v>-1</v>
      </c>
      <c r="Q59">
        <v>607.94299999999998</v>
      </c>
      <c r="R59">
        <v>614.92899999999997</v>
      </c>
      <c r="S59">
        <v>20000</v>
      </c>
      <c r="T59">
        <v>0</v>
      </c>
      <c r="U59">
        <v>139720</v>
      </c>
      <c r="V59">
        <v>0</v>
      </c>
      <c r="W59">
        <v>0</v>
      </c>
      <c r="X59">
        <v>0</v>
      </c>
      <c r="Y59">
        <f>Table1[[#This Row],[CONSUMPTION T=(Q-P)*R+S]]+Table1[[#This Row],[IMPORTED ENERGY]]-Table1[[#This Row],[EXPORTED ENERGY]]+Table1[[#This Row],[SRTPV CONSUMPTION]]</f>
        <v>139720</v>
      </c>
      <c r="Z59">
        <v>103</v>
      </c>
      <c r="AA59">
        <v>126344.935</v>
      </c>
      <c r="AB59">
        <v>126447.935</v>
      </c>
      <c r="AC59">
        <f>(Table1[[#This Row],[NET CONSUMPTION X=T+U-V+W]]-Table1[[#This Row],[TOTAL SALES AA=Y+Z]])/Table1[[#This Row],[NET CONSUMPTION X=T+U-V+W]]*100</f>
        <v>9.4990445176066434</v>
      </c>
      <c r="AD59">
        <v>1140847.07</v>
      </c>
      <c r="AE59">
        <v>1132857.94</v>
      </c>
      <c r="AF59">
        <v>0.90500000000000003</v>
      </c>
      <c r="AG59">
        <v>0.99299999999999999</v>
      </c>
      <c r="AH59">
        <v>9.43</v>
      </c>
      <c r="AK59" t="s">
        <v>89</v>
      </c>
      <c r="AL59">
        <v>21111</v>
      </c>
    </row>
    <row r="60" spans="1:38" x14ac:dyDescent="0.25">
      <c r="A60">
        <v>52</v>
      </c>
      <c r="B60" t="s">
        <v>82</v>
      </c>
      <c r="C60" t="s">
        <v>83</v>
      </c>
      <c r="D60" t="s">
        <v>83</v>
      </c>
      <c r="E60" t="s">
        <v>84</v>
      </c>
      <c r="F60" t="s">
        <v>203</v>
      </c>
      <c r="G60" t="s">
        <v>84</v>
      </c>
      <c r="I60" t="s">
        <v>206</v>
      </c>
      <c r="J60" t="s">
        <v>92</v>
      </c>
      <c r="K60" t="s">
        <v>207</v>
      </c>
      <c r="L60">
        <v>283</v>
      </c>
      <c r="M60">
        <v>283</v>
      </c>
      <c r="N60">
        <v>0</v>
      </c>
      <c r="O60">
        <v>283</v>
      </c>
      <c r="P60">
        <v>0</v>
      </c>
      <c r="Q60">
        <v>866.77099999999996</v>
      </c>
      <c r="R60">
        <v>872.07299999999998</v>
      </c>
      <c r="S60">
        <v>2000</v>
      </c>
      <c r="T60">
        <v>0</v>
      </c>
      <c r="U60">
        <v>10604</v>
      </c>
      <c r="V60">
        <v>0</v>
      </c>
      <c r="W60">
        <v>0</v>
      </c>
      <c r="X60">
        <v>0</v>
      </c>
      <c r="Y60">
        <f>Table1[[#This Row],[CONSUMPTION T=(Q-P)*R+S]]+Table1[[#This Row],[IMPORTED ENERGY]]-Table1[[#This Row],[EXPORTED ENERGY]]+Table1[[#This Row],[SRTPV CONSUMPTION]]</f>
        <v>10604</v>
      </c>
      <c r="Z60">
        <v>0</v>
      </c>
      <c r="AA60">
        <v>9595.741</v>
      </c>
      <c r="AB60">
        <v>9595.741</v>
      </c>
      <c r="AC60">
        <f>(Table1[[#This Row],[NET CONSUMPTION X=T+U-V+W]]-Table1[[#This Row],[TOTAL SALES AA=Y+Z]])/Table1[[#This Row],[NET CONSUMPTION X=T+U-V+W]]*100</f>
        <v>9.5082893247831013</v>
      </c>
      <c r="AD60">
        <v>85978.35</v>
      </c>
      <c r="AE60">
        <v>85978.35</v>
      </c>
      <c r="AF60">
        <v>0.90490000000000004</v>
      </c>
      <c r="AG60">
        <v>1</v>
      </c>
      <c r="AH60">
        <v>9.51</v>
      </c>
      <c r="AI60" t="s">
        <v>94</v>
      </c>
      <c r="AK60" t="s">
        <v>89</v>
      </c>
      <c r="AL60">
        <v>21111</v>
      </c>
    </row>
    <row r="61" spans="1:38" x14ac:dyDescent="0.25">
      <c r="A61">
        <v>53</v>
      </c>
      <c r="B61" t="s">
        <v>82</v>
      </c>
      <c r="C61" t="s">
        <v>83</v>
      </c>
      <c r="D61" t="s">
        <v>83</v>
      </c>
      <c r="E61" t="s">
        <v>84</v>
      </c>
      <c r="F61" t="s">
        <v>203</v>
      </c>
      <c r="G61" t="s">
        <v>84</v>
      </c>
      <c r="I61" t="s">
        <v>208</v>
      </c>
      <c r="J61" t="s">
        <v>107</v>
      </c>
      <c r="K61" t="s">
        <v>209</v>
      </c>
      <c r="L61">
        <v>3573</v>
      </c>
      <c r="M61">
        <v>3132</v>
      </c>
      <c r="N61">
        <v>441</v>
      </c>
      <c r="O61">
        <v>0</v>
      </c>
      <c r="P61">
        <v>0</v>
      </c>
      <c r="Q61">
        <v>43.417000000000002</v>
      </c>
      <c r="R61">
        <v>61.887999999999998</v>
      </c>
      <c r="S61">
        <v>20000</v>
      </c>
      <c r="T61">
        <v>0</v>
      </c>
      <c r="U61">
        <v>369420</v>
      </c>
      <c r="V61">
        <v>0</v>
      </c>
      <c r="W61">
        <v>82000</v>
      </c>
      <c r="X61">
        <v>0</v>
      </c>
      <c r="Y61">
        <f>Table1[[#This Row],[CONSUMPTION T=(Q-P)*R+S]]+Table1[[#This Row],[IMPORTED ENERGY]]-Table1[[#This Row],[EXPORTED ENERGY]]+Table1[[#This Row],[SRTPV CONSUMPTION]]</f>
        <v>287420</v>
      </c>
      <c r="Z61">
        <v>259954.55</v>
      </c>
      <c r="AA61">
        <v>0</v>
      </c>
      <c r="AB61">
        <v>259954.55</v>
      </c>
      <c r="AC61">
        <f>(Table1[[#This Row],[NET CONSUMPTION X=T+U-V+W]]-Table1[[#This Row],[TOTAL SALES AA=Y+Z]])/Table1[[#This Row],[NET CONSUMPTION X=T+U-V+W]]*100</f>
        <v>9.5558590216408081</v>
      </c>
      <c r="AD61">
        <v>2720865.32</v>
      </c>
      <c r="AE61">
        <v>1532765.52</v>
      </c>
      <c r="AF61">
        <v>0.90439999999999998</v>
      </c>
      <c r="AG61">
        <v>0.56330000000000002</v>
      </c>
      <c r="AH61">
        <v>5.39</v>
      </c>
      <c r="AI61" t="s">
        <v>94</v>
      </c>
      <c r="AK61" t="s">
        <v>89</v>
      </c>
      <c r="AL61">
        <v>21111</v>
      </c>
    </row>
    <row r="62" spans="1:38" x14ac:dyDescent="0.25">
      <c r="A62">
        <v>54</v>
      </c>
      <c r="B62" t="s">
        <v>82</v>
      </c>
      <c r="C62" t="s">
        <v>83</v>
      </c>
      <c r="D62" t="s">
        <v>83</v>
      </c>
      <c r="E62" t="s">
        <v>84</v>
      </c>
      <c r="F62" t="s">
        <v>203</v>
      </c>
      <c r="G62" t="s">
        <v>84</v>
      </c>
      <c r="I62" t="s">
        <v>210</v>
      </c>
      <c r="J62" t="s">
        <v>92</v>
      </c>
      <c r="K62" t="s">
        <v>211</v>
      </c>
      <c r="L62">
        <v>265</v>
      </c>
      <c r="M62">
        <v>262</v>
      </c>
      <c r="N62">
        <v>3</v>
      </c>
      <c r="O62">
        <v>262</v>
      </c>
      <c r="P62">
        <v>-1</v>
      </c>
      <c r="Q62">
        <v>72.313000000000002</v>
      </c>
      <c r="R62">
        <v>89.68</v>
      </c>
      <c r="S62">
        <v>20000</v>
      </c>
      <c r="T62">
        <v>0</v>
      </c>
      <c r="U62">
        <v>347340</v>
      </c>
      <c r="V62">
        <v>0</v>
      </c>
      <c r="W62">
        <v>0</v>
      </c>
      <c r="X62">
        <v>0</v>
      </c>
      <c r="Y62">
        <f>Table1[[#This Row],[CONSUMPTION T=(Q-P)*R+S]]+Table1[[#This Row],[IMPORTED ENERGY]]-Table1[[#This Row],[EXPORTED ENERGY]]+Table1[[#This Row],[SRTPV CONSUMPTION]]</f>
        <v>347340</v>
      </c>
      <c r="Z62">
        <v>0</v>
      </c>
      <c r="AA62">
        <v>314342.82400000002</v>
      </c>
      <c r="AB62">
        <v>314342.82400000002</v>
      </c>
      <c r="AC62">
        <f>(Table1[[#This Row],[NET CONSUMPTION X=T+U-V+W]]-Table1[[#This Row],[TOTAL SALES AA=Y+Z]])/Table1[[#This Row],[NET CONSUMPTION X=T+U-V+W]]*100</f>
        <v>9.4999643001093972</v>
      </c>
      <c r="AD62">
        <v>2816511.28</v>
      </c>
      <c r="AE62">
        <v>2816511.28</v>
      </c>
      <c r="AF62">
        <v>0.90500000000000003</v>
      </c>
      <c r="AG62">
        <v>1</v>
      </c>
      <c r="AH62">
        <v>9.5</v>
      </c>
      <c r="AK62" t="s">
        <v>89</v>
      </c>
      <c r="AL62">
        <v>21111</v>
      </c>
    </row>
    <row r="63" spans="1:38" x14ac:dyDescent="0.25">
      <c r="A63">
        <v>55</v>
      </c>
      <c r="B63" t="s">
        <v>82</v>
      </c>
      <c r="C63" t="s">
        <v>83</v>
      </c>
      <c r="D63" t="s">
        <v>83</v>
      </c>
      <c r="E63" t="s">
        <v>84</v>
      </c>
      <c r="F63" t="s">
        <v>188</v>
      </c>
      <c r="G63" t="s">
        <v>84</v>
      </c>
      <c r="I63" t="s">
        <v>212</v>
      </c>
      <c r="J63" t="s">
        <v>92</v>
      </c>
      <c r="K63" t="s">
        <v>213</v>
      </c>
      <c r="L63">
        <v>457</v>
      </c>
      <c r="M63">
        <v>457</v>
      </c>
      <c r="N63">
        <v>0</v>
      </c>
      <c r="O63">
        <v>456</v>
      </c>
      <c r="P63">
        <v>-1</v>
      </c>
      <c r="Q63">
        <v>889.38</v>
      </c>
      <c r="R63">
        <v>904.48299999999995</v>
      </c>
      <c r="S63">
        <v>20000</v>
      </c>
      <c r="T63">
        <v>0</v>
      </c>
      <c r="U63">
        <v>302060</v>
      </c>
      <c r="V63">
        <v>343100</v>
      </c>
      <c r="W63">
        <v>0</v>
      </c>
      <c r="X63">
        <v>0</v>
      </c>
      <c r="Y63">
        <f>Table1[[#This Row],[CONSUMPTION T=(Q-P)*R+S]]+Table1[[#This Row],[IMPORTED ENERGY]]-Table1[[#This Row],[EXPORTED ENERGY]]+Table1[[#This Row],[SRTPV CONSUMPTION]]</f>
        <v>645160</v>
      </c>
      <c r="Z63">
        <v>55</v>
      </c>
      <c r="AA63">
        <v>583816.17200000002</v>
      </c>
      <c r="AB63">
        <v>583871.17200000002</v>
      </c>
      <c r="AC63">
        <f>(Table1[[#This Row],[NET CONSUMPTION X=T+U-V+W]]-Table1[[#This Row],[TOTAL SALES AA=Y+Z]])/Table1[[#This Row],[NET CONSUMPTION X=T+U-V+W]]*100</f>
        <v>9.4997873395746772</v>
      </c>
      <c r="AD63">
        <v>5231811.47</v>
      </c>
      <c r="AE63">
        <v>5232232.57</v>
      </c>
      <c r="AF63">
        <v>0.90500000000000003</v>
      </c>
      <c r="AG63">
        <v>1.0001</v>
      </c>
      <c r="AH63">
        <v>9.5</v>
      </c>
      <c r="AI63" t="s">
        <v>94</v>
      </c>
      <c r="AK63" t="s">
        <v>89</v>
      </c>
      <c r="AL63">
        <v>21111</v>
      </c>
    </row>
    <row r="64" spans="1:38" x14ac:dyDescent="0.25">
      <c r="A64">
        <v>56</v>
      </c>
      <c r="B64" t="s">
        <v>82</v>
      </c>
      <c r="C64" t="s">
        <v>83</v>
      </c>
      <c r="D64" t="s">
        <v>83</v>
      </c>
      <c r="E64" t="s">
        <v>84</v>
      </c>
      <c r="F64" t="s">
        <v>188</v>
      </c>
      <c r="G64" t="s">
        <v>84</v>
      </c>
      <c r="I64" t="s">
        <v>214</v>
      </c>
      <c r="J64" t="s">
        <v>92</v>
      </c>
      <c r="K64" t="s">
        <v>215</v>
      </c>
      <c r="L64">
        <v>390</v>
      </c>
      <c r="M64">
        <v>390</v>
      </c>
      <c r="N64">
        <v>0</v>
      </c>
      <c r="O64">
        <v>390</v>
      </c>
      <c r="P64">
        <v>-2</v>
      </c>
      <c r="Q64">
        <v>65.87</v>
      </c>
      <c r="R64">
        <v>86.087999999999994</v>
      </c>
      <c r="S64">
        <v>20000</v>
      </c>
      <c r="T64">
        <v>0</v>
      </c>
      <c r="U64">
        <v>404360</v>
      </c>
      <c r="V64">
        <v>50000</v>
      </c>
      <c r="W64">
        <v>0</v>
      </c>
      <c r="X64">
        <v>0</v>
      </c>
      <c r="Y64">
        <f>Table1[[#This Row],[CONSUMPTION T=(Q-P)*R+S]]+Table1[[#This Row],[IMPORTED ENERGY]]-Table1[[#This Row],[EXPORTED ENERGY]]+Table1[[#This Row],[SRTPV CONSUMPTION]]</f>
        <v>454360</v>
      </c>
      <c r="Z64">
        <v>0</v>
      </c>
      <c r="AA64">
        <v>411196.55599999998</v>
      </c>
      <c r="AB64">
        <v>411196.55599999998</v>
      </c>
      <c r="AC64">
        <f>(Table1[[#This Row],[NET CONSUMPTION X=T+U-V+W]]-Table1[[#This Row],[TOTAL SALES AA=Y+Z]])/Table1[[#This Row],[NET CONSUMPTION X=T+U-V+W]]*100</f>
        <v>9.499833612113747</v>
      </c>
      <c r="AD64">
        <v>3684320.29</v>
      </c>
      <c r="AE64">
        <v>3684320.29</v>
      </c>
      <c r="AF64">
        <v>0.90500000000000003</v>
      </c>
      <c r="AG64">
        <v>1</v>
      </c>
      <c r="AH64">
        <v>9.5</v>
      </c>
      <c r="AI64" t="s">
        <v>98</v>
      </c>
      <c r="AK64" t="s">
        <v>89</v>
      </c>
      <c r="AL64">
        <v>21111</v>
      </c>
    </row>
    <row r="65" spans="1:38" x14ac:dyDescent="0.25">
      <c r="A65">
        <v>57</v>
      </c>
      <c r="B65" t="s">
        <v>82</v>
      </c>
      <c r="C65" t="s">
        <v>83</v>
      </c>
      <c r="D65" t="s">
        <v>83</v>
      </c>
      <c r="E65" t="s">
        <v>84</v>
      </c>
      <c r="F65" t="s">
        <v>188</v>
      </c>
      <c r="G65" t="s">
        <v>84</v>
      </c>
      <c r="I65" t="s">
        <v>216</v>
      </c>
      <c r="J65" t="s">
        <v>92</v>
      </c>
      <c r="K65" t="s">
        <v>217</v>
      </c>
      <c r="L65">
        <v>233</v>
      </c>
      <c r="M65">
        <v>204</v>
      </c>
      <c r="N65">
        <v>29</v>
      </c>
      <c r="O65">
        <v>204</v>
      </c>
      <c r="P65">
        <v>-2</v>
      </c>
      <c r="Q65">
        <v>1070.69</v>
      </c>
      <c r="R65">
        <v>1087.453</v>
      </c>
      <c r="S65">
        <v>20000</v>
      </c>
      <c r="T65">
        <v>0</v>
      </c>
      <c r="U65">
        <v>335260</v>
      </c>
      <c r="V65">
        <v>0</v>
      </c>
      <c r="W65">
        <v>14037</v>
      </c>
      <c r="X65">
        <v>0</v>
      </c>
      <c r="Y65">
        <f>Table1[[#This Row],[CONSUMPTION T=(Q-P)*R+S]]+Table1[[#This Row],[IMPORTED ENERGY]]-Table1[[#This Row],[EXPORTED ENERGY]]+Table1[[#This Row],[SRTPV CONSUMPTION]]</f>
        <v>321223</v>
      </c>
      <c r="Z65">
        <v>0</v>
      </c>
      <c r="AA65">
        <v>290706.58399999997</v>
      </c>
      <c r="AB65">
        <v>290706.58399999997</v>
      </c>
      <c r="AC65">
        <f>(Table1[[#This Row],[NET CONSUMPTION X=T+U-V+W]]-Table1[[#This Row],[TOTAL SALES AA=Y+Z]])/Table1[[#This Row],[NET CONSUMPTION X=T+U-V+W]]*100</f>
        <v>9.5000719126588162</v>
      </c>
      <c r="AD65">
        <v>2604730.29</v>
      </c>
      <c r="AE65">
        <v>2604730.29</v>
      </c>
      <c r="AF65">
        <v>0.90500000000000003</v>
      </c>
      <c r="AG65">
        <v>1</v>
      </c>
      <c r="AH65">
        <v>9.5</v>
      </c>
      <c r="AI65" t="s">
        <v>94</v>
      </c>
      <c r="AK65" t="s">
        <v>89</v>
      </c>
      <c r="AL65">
        <v>21111</v>
      </c>
    </row>
    <row r="66" spans="1:38" x14ac:dyDescent="0.25">
      <c r="A66">
        <v>58</v>
      </c>
      <c r="B66" t="s">
        <v>82</v>
      </c>
      <c r="C66" t="s">
        <v>83</v>
      </c>
      <c r="D66" t="s">
        <v>83</v>
      </c>
      <c r="E66" t="s">
        <v>84</v>
      </c>
      <c r="F66" t="s">
        <v>99</v>
      </c>
      <c r="G66" t="s">
        <v>84</v>
      </c>
      <c r="I66" t="s">
        <v>218</v>
      </c>
      <c r="J66" t="s">
        <v>159</v>
      </c>
      <c r="K66" t="s">
        <v>219</v>
      </c>
      <c r="L66">
        <v>1</v>
      </c>
      <c r="M66">
        <v>1</v>
      </c>
      <c r="N66">
        <v>0</v>
      </c>
      <c r="O66">
        <v>0</v>
      </c>
      <c r="P66">
        <v>0</v>
      </c>
      <c r="Q66">
        <v>11022.3</v>
      </c>
      <c r="R66">
        <v>11072.8</v>
      </c>
      <c r="S66">
        <v>2000</v>
      </c>
      <c r="T66">
        <v>0</v>
      </c>
      <c r="U66">
        <v>101000</v>
      </c>
      <c r="V66">
        <v>0</v>
      </c>
      <c r="W66">
        <v>76000</v>
      </c>
      <c r="X66">
        <v>0</v>
      </c>
      <c r="Y66">
        <f>Table1[[#This Row],[CONSUMPTION T=(Q-P)*R+S]]+Table1[[#This Row],[IMPORTED ENERGY]]-Table1[[#This Row],[EXPORTED ENERGY]]+Table1[[#This Row],[SRTPV CONSUMPTION]]</f>
        <v>25000</v>
      </c>
      <c r="Z66">
        <v>24028</v>
      </c>
      <c r="AA66">
        <v>0</v>
      </c>
      <c r="AB66">
        <v>24028</v>
      </c>
      <c r="AC66">
        <f>(Table1[[#This Row],[NET CONSUMPTION X=T+U-V+W]]-Table1[[#This Row],[TOTAL SALES AA=Y+Z]])/Table1[[#This Row],[NET CONSUMPTION X=T+U-V+W]]*100</f>
        <v>3.8879999999999999</v>
      </c>
      <c r="AD66">
        <v>302503</v>
      </c>
      <c r="AE66">
        <v>0</v>
      </c>
      <c r="AF66">
        <v>0.96109999999999995</v>
      </c>
      <c r="AG66">
        <v>0</v>
      </c>
      <c r="AH66">
        <v>0</v>
      </c>
      <c r="AI66" t="s">
        <v>94</v>
      </c>
      <c r="AK66" t="s">
        <v>89</v>
      </c>
      <c r="AL66">
        <v>21111</v>
      </c>
    </row>
    <row r="67" spans="1:38" x14ac:dyDescent="0.25">
      <c r="A67">
        <v>59</v>
      </c>
      <c r="B67" t="s">
        <v>82</v>
      </c>
      <c r="C67" t="s">
        <v>83</v>
      </c>
      <c r="D67" t="s">
        <v>83</v>
      </c>
      <c r="E67" t="s">
        <v>84</v>
      </c>
      <c r="F67" t="s">
        <v>85</v>
      </c>
      <c r="G67" t="s">
        <v>84</v>
      </c>
      <c r="I67" t="s">
        <v>220</v>
      </c>
      <c r="J67" t="s">
        <v>92</v>
      </c>
      <c r="K67" t="s">
        <v>221</v>
      </c>
      <c r="L67">
        <v>472</v>
      </c>
      <c r="M67">
        <v>471</v>
      </c>
      <c r="N67">
        <v>1</v>
      </c>
      <c r="O67">
        <v>471</v>
      </c>
      <c r="P67">
        <v>-2</v>
      </c>
      <c r="Q67">
        <v>628.66999999999996</v>
      </c>
      <c r="R67">
        <v>650.06700000000001</v>
      </c>
      <c r="S67">
        <v>20000</v>
      </c>
      <c r="T67">
        <v>0</v>
      </c>
      <c r="U67">
        <v>427940</v>
      </c>
      <c r="V67">
        <v>50000</v>
      </c>
      <c r="W67">
        <v>0</v>
      </c>
      <c r="X67">
        <v>0</v>
      </c>
      <c r="Y67">
        <f>Table1[[#This Row],[CONSUMPTION T=(Q-P)*R+S]]+Table1[[#This Row],[IMPORTED ENERGY]]-Table1[[#This Row],[EXPORTED ENERGY]]+Table1[[#This Row],[SRTPV CONSUMPTION]]</f>
        <v>477940</v>
      </c>
      <c r="Z67">
        <v>0</v>
      </c>
      <c r="AA67">
        <v>432535.18199999997</v>
      </c>
      <c r="AB67">
        <v>432535.18199999997</v>
      </c>
      <c r="AC67">
        <f>(Table1[[#This Row],[NET CONSUMPTION X=T+U-V+W]]-Table1[[#This Row],[TOTAL SALES AA=Y+Z]])/Table1[[#This Row],[NET CONSUMPTION X=T+U-V+W]]*100</f>
        <v>9.5001083818052532</v>
      </c>
      <c r="AD67">
        <v>3875515.74</v>
      </c>
      <c r="AE67">
        <v>3875515.74</v>
      </c>
      <c r="AF67">
        <v>0.90500000000000003</v>
      </c>
      <c r="AG67">
        <v>1</v>
      </c>
      <c r="AH67">
        <v>9.5</v>
      </c>
      <c r="AI67" t="s">
        <v>98</v>
      </c>
      <c r="AK67" t="s">
        <v>89</v>
      </c>
      <c r="AL67">
        <v>21111</v>
      </c>
    </row>
    <row r="68" spans="1:38" x14ac:dyDescent="0.25">
      <c r="A68">
        <v>60</v>
      </c>
      <c r="B68" t="s">
        <v>82</v>
      </c>
      <c r="C68" t="s">
        <v>83</v>
      </c>
      <c r="D68" t="s">
        <v>83</v>
      </c>
      <c r="E68" t="s">
        <v>84</v>
      </c>
      <c r="F68" t="s">
        <v>90</v>
      </c>
      <c r="G68" t="s">
        <v>84</v>
      </c>
      <c r="I68" t="s">
        <v>222</v>
      </c>
      <c r="J68" t="s">
        <v>92</v>
      </c>
      <c r="K68" t="s">
        <v>223</v>
      </c>
      <c r="L68">
        <v>217</v>
      </c>
      <c r="M68">
        <v>217</v>
      </c>
      <c r="N68">
        <v>0</v>
      </c>
      <c r="O68">
        <v>217</v>
      </c>
      <c r="P68">
        <v>0</v>
      </c>
      <c r="Q68">
        <v>1266.9000000000001</v>
      </c>
      <c r="R68">
        <v>1356.8</v>
      </c>
      <c r="S68">
        <v>2000</v>
      </c>
      <c r="T68">
        <v>0</v>
      </c>
      <c r="U68">
        <v>179800</v>
      </c>
      <c r="V68">
        <v>50000</v>
      </c>
      <c r="W68">
        <v>0</v>
      </c>
      <c r="X68">
        <v>0</v>
      </c>
      <c r="Y68">
        <f>Table1[[#This Row],[CONSUMPTION T=(Q-P)*R+S]]+Table1[[#This Row],[IMPORTED ENERGY]]-Table1[[#This Row],[EXPORTED ENERGY]]+Table1[[#This Row],[SRTPV CONSUMPTION]]</f>
        <v>229800</v>
      </c>
      <c r="Z68">
        <v>0</v>
      </c>
      <c r="AA68">
        <v>207969.12</v>
      </c>
      <c r="AB68">
        <v>207969.12</v>
      </c>
      <c r="AC68">
        <f>(Table1[[#This Row],[NET CONSUMPTION X=T+U-V+W]]-Table1[[#This Row],[TOTAL SALES AA=Y+Z]])/Table1[[#This Row],[NET CONSUMPTION X=T+U-V+W]]*100</f>
        <v>9.4999477806788537</v>
      </c>
      <c r="AD68">
        <v>1863403.63</v>
      </c>
      <c r="AE68">
        <v>1863403.63</v>
      </c>
      <c r="AF68">
        <v>0.90500000000000003</v>
      </c>
      <c r="AG68">
        <v>1</v>
      </c>
      <c r="AH68">
        <v>9.5</v>
      </c>
      <c r="AI68" t="s">
        <v>94</v>
      </c>
      <c r="AK68" t="s">
        <v>89</v>
      </c>
      <c r="AL68">
        <v>21111</v>
      </c>
    </row>
    <row r="69" spans="1:38" x14ac:dyDescent="0.25">
      <c r="A69">
        <v>61</v>
      </c>
      <c r="B69" t="s">
        <v>82</v>
      </c>
      <c r="C69" t="s">
        <v>83</v>
      </c>
      <c r="D69" t="s">
        <v>83</v>
      </c>
      <c r="E69" t="s">
        <v>84</v>
      </c>
      <c r="F69" t="s">
        <v>188</v>
      </c>
      <c r="G69" t="s">
        <v>84</v>
      </c>
      <c r="I69" t="s">
        <v>224</v>
      </c>
      <c r="J69" t="s">
        <v>92</v>
      </c>
      <c r="K69" t="s">
        <v>225</v>
      </c>
      <c r="L69">
        <v>89</v>
      </c>
      <c r="M69">
        <v>89</v>
      </c>
      <c r="N69">
        <v>0</v>
      </c>
      <c r="O69">
        <v>89</v>
      </c>
      <c r="P69">
        <v>0</v>
      </c>
      <c r="Q69">
        <v>130.66</v>
      </c>
      <c r="R69">
        <v>153.84899999999999</v>
      </c>
      <c r="S69">
        <v>20000</v>
      </c>
      <c r="T69">
        <v>0</v>
      </c>
      <c r="U69">
        <v>463780</v>
      </c>
      <c r="V69">
        <v>0</v>
      </c>
      <c r="W69">
        <v>329063</v>
      </c>
      <c r="X69">
        <v>0</v>
      </c>
      <c r="Y69">
        <f>Table1[[#This Row],[CONSUMPTION T=(Q-P)*R+S]]+Table1[[#This Row],[IMPORTED ENERGY]]-Table1[[#This Row],[EXPORTED ENERGY]]+Table1[[#This Row],[SRTPV CONSUMPTION]]</f>
        <v>134717</v>
      </c>
      <c r="Z69">
        <v>0</v>
      </c>
      <c r="AA69">
        <v>121918.872</v>
      </c>
      <c r="AB69">
        <v>121918.872</v>
      </c>
      <c r="AC69">
        <f>(Table1[[#This Row],[NET CONSUMPTION X=T+U-V+W]]-Table1[[#This Row],[TOTAL SALES AA=Y+Z]])/Table1[[#This Row],[NET CONSUMPTION X=T+U-V+W]]*100</f>
        <v>9.5000096498585904</v>
      </c>
      <c r="AD69">
        <v>1092392.9099999999</v>
      </c>
      <c r="AE69">
        <v>1092392.9099999999</v>
      </c>
      <c r="AF69">
        <v>0.90500000000000003</v>
      </c>
      <c r="AG69">
        <v>1</v>
      </c>
      <c r="AH69">
        <v>9.5</v>
      </c>
      <c r="AI69" t="s">
        <v>94</v>
      </c>
      <c r="AK69" t="s">
        <v>89</v>
      </c>
      <c r="AL69">
        <v>21111</v>
      </c>
    </row>
    <row r="70" spans="1:38" x14ac:dyDescent="0.25">
      <c r="A70">
        <v>62</v>
      </c>
      <c r="B70" t="s">
        <v>82</v>
      </c>
      <c r="C70" t="s">
        <v>83</v>
      </c>
      <c r="D70" t="s">
        <v>83</v>
      </c>
      <c r="E70" t="s">
        <v>84</v>
      </c>
      <c r="F70" t="s">
        <v>188</v>
      </c>
      <c r="G70" t="s">
        <v>84</v>
      </c>
      <c r="I70" t="s">
        <v>226</v>
      </c>
      <c r="J70" t="s">
        <v>92</v>
      </c>
      <c r="K70" t="s">
        <v>227</v>
      </c>
      <c r="L70">
        <v>280</v>
      </c>
      <c r="M70">
        <v>277</v>
      </c>
      <c r="N70">
        <v>3</v>
      </c>
      <c r="O70">
        <v>277</v>
      </c>
      <c r="P70">
        <v>0</v>
      </c>
      <c r="Q70">
        <v>885.72</v>
      </c>
      <c r="R70">
        <v>1070.22</v>
      </c>
      <c r="S70">
        <v>2000</v>
      </c>
      <c r="T70">
        <v>0</v>
      </c>
      <c r="U70">
        <v>369000</v>
      </c>
      <c r="V70">
        <v>0</v>
      </c>
      <c r="W70">
        <v>0</v>
      </c>
      <c r="X70">
        <v>0</v>
      </c>
      <c r="Y70">
        <f>Table1[[#This Row],[CONSUMPTION T=(Q-P)*R+S]]+Table1[[#This Row],[IMPORTED ENERGY]]-Table1[[#This Row],[EXPORTED ENERGY]]+Table1[[#This Row],[SRTPV CONSUMPTION]]</f>
        <v>369000</v>
      </c>
      <c r="Z70">
        <v>0</v>
      </c>
      <c r="AA70">
        <v>333944.36200000002</v>
      </c>
      <c r="AB70">
        <v>333944.36200000002</v>
      </c>
      <c r="AC70">
        <f>(Table1[[#This Row],[NET CONSUMPTION X=T+U-V+W]]-Table1[[#This Row],[TOTAL SALES AA=Y+Z]])/Table1[[#This Row],[NET CONSUMPTION X=T+U-V+W]]*100</f>
        <v>9.5001728997289909</v>
      </c>
      <c r="AD70">
        <v>2992141.83</v>
      </c>
      <c r="AE70">
        <v>2992141.83</v>
      </c>
      <c r="AF70">
        <v>0.90500000000000003</v>
      </c>
      <c r="AG70">
        <v>1</v>
      </c>
      <c r="AH70">
        <v>9.5</v>
      </c>
      <c r="AI70" t="s">
        <v>94</v>
      </c>
      <c r="AK70" t="s">
        <v>89</v>
      </c>
      <c r="AL70">
        <v>21111</v>
      </c>
    </row>
    <row r="71" spans="1:38" x14ac:dyDescent="0.25">
      <c r="A71">
        <v>63</v>
      </c>
      <c r="B71" t="s">
        <v>82</v>
      </c>
      <c r="C71" t="s">
        <v>83</v>
      </c>
      <c r="D71" t="s">
        <v>83</v>
      </c>
      <c r="E71" t="s">
        <v>84</v>
      </c>
      <c r="F71" t="s">
        <v>188</v>
      </c>
      <c r="G71" t="s">
        <v>84</v>
      </c>
      <c r="I71" t="s">
        <v>228</v>
      </c>
      <c r="J71" t="s">
        <v>92</v>
      </c>
      <c r="K71" t="s">
        <v>229</v>
      </c>
      <c r="L71">
        <v>212</v>
      </c>
      <c r="M71">
        <v>199</v>
      </c>
      <c r="N71">
        <v>13</v>
      </c>
      <c r="O71">
        <v>199</v>
      </c>
      <c r="P71">
        <v>0</v>
      </c>
      <c r="Q71">
        <v>524.65</v>
      </c>
      <c r="R71">
        <v>696.51</v>
      </c>
      <c r="S71">
        <v>2000</v>
      </c>
      <c r="T71">
        <v>0</v>
      </c>
      <c r="U71">
        <v>343720</v>
      </c>
      <c r="V71">
        <v>0</v>
      </c>
      <c r="W71">
        <v>74000</v>
      </c>
      <c r="X71">
        <v>0</v>
      </c>
      <c r="Y71">
        <f>Table1[[#This Row],[CONSUMPTION T=(Q-P)*R+S]]+Table1[[#This Row],[IMPORTED ENERGY]]-Table1[[#This Row],[EXPORTED ENERGY]]+Table1[[#This Row],[SRTPV CONSUMPTION]]</f>
        <v>269720</v>
      </c>
      <c r="Z71">
        <v>0</v>
      </c>
      <c r="AA71">
        <v>243900</v>
      </c>
      <c r="AB71">
        <v>243900</v>
      </c>
      <c r="AC71">
        <f>(Table1[[#This Row],[NET CONSUMPTION X=T+U-V+W]]-Table1[[#This Row],[TOTAL SALES AA=Y+Z]])/Table1[[#This Row],[NET CONSUMPTION X=T+U-V+W]]*100</f>
        <v>9.5728904048643031</v>
      </c>
      <c r="AD71">
        <v>2185344</v>
      </c>
      <c r="AE71">
        <v>2185344</v>
      </c>
      <c r="AF71">
        <v>0.90429999999999999</v>
      </c>
      <c r="AG71">
        <v>1</v>
      </c>
      <c r="AH71">
        <v>9.57</v>
      </c>
      <c r="AI71" t="s">
        <v>98</v>
      </c>
      <c r="AK71" t="s">
        <v>89</v>
      </c>
      <c r="AL71">
        <v>21111</v>
      </c>
    </row>
    <row r="72" spans="1:38" x14ac:dyDescent="0.25">
      <c r="A72">
        <v>64</v>
      </c>
      <c r="B72" t="s">
        <v>82</v>
      </c>
      <c r="C72" t="s">
        <v>83</v>
      </c>
      <c r="D72" t="s">
        <v>83</v>
      </c>
      <c r="E72" t="s">
        <v>84</v>
      </c>
      <c r="F72" t="s">
        <v>203</v>
      </c>
      <c r="G72" t="s">
        <v>84</v>
      </c>
      <c r="I72" t="s">
        <v>230</v>
      </c>
      <c r="J72" t="s">
        <v>92</v>
      </c>
      <c r="K72" t="s">
        <v>231</v>
      </c>
      <c r="L72">
        <v>208</v>
      </c>
      <c r="M72">
        <v>208</v>
      </c>
      <c r="N72">
        <v>0</v>
      </c>
      <c r="O72">
        <v>208</v>
      </c>
      <c r="P72">
        <v>0</v>
      </c>
      <c r="Q72">
        <v>780.89</v>
      </c>
      <c r="R72">
        <v>888.2</v>
      </c>
      <c r="S72">
        <v>2000</v>
      </c>
      <c r="T72">
        <v>0</v>
      </c>
      <c r="U72">
        <v>214620</v>
      </c>
      <c r="V72">
        <v>7950</v>
      </c>
      <c r="W72">
        <v>0</v>
      </c>
      <c r="X72">
        <v>0</v>
      </c>
      <c r="Y72">
        <f>Table1[[#This Row],[CONSUMPTION T=(Q-P)*R+S]]+Table1[[#This Row],[IMPORTED ENERGY]]-Table1[[#This Row],[EXPORTED ENERGY]]+Table1[[#This Row],[SRTPV CONSUMPTION]]</f>
        <v>222570</v>
      </c>
      <c r="Z72">
        <v>0</v>
      </c>
      <c r="AA72">
        <v>201426.76</v>
      </c>
      <c r="AB72">
        <v>201426.76</v>
      </c>
      <c r="AC72">
        <f>(Table1[[#This Row],[NET CONSUMPTION X=T+U-V+W]]-Table1[[#This Row],[TOTAL SALES AA=Y+Z]])/Table1[[#This Row],[NET CONSUMPTION X=T+U-V+W]]*100</f>
        <v>9.499591139866105</v>
      </c>
      <c r="AD72">
        <v>1804783.68</v>
      </c>
      <c r="AE72">
        <v>1804783.68</v>
      </c>
      <c r="AF72">
        <v>0.90500000000000003</v>
      </c>
      <c r="AG72">
        <v>1</v>
      </c>
      <c r="AH72">
        <v>9.5</v>
      </c>
      <c r="AI72" t="s">
        <v>94</v>
      </c>
      <c r="AK72" t="s">
        <v>89</v>
      </c>
      <c r="AL72">
        <v>21111</v>
      </c>
    </row>
    <row r="73" spans="1:38" x14ac:dyDescent="0.25">
      <c r="A73">
        <v>65</v>
      </c>
      <c r="B73" t="s">
        <v>82</v>
      </c>
      <c r="C73" t="s">
        <v>83</v>
      </c>
      <c r="D73" t="s">
        <v>83</v>
      </c>
      <c r="E73" t="s">
        <v>84</v>
      </c>
      <c r="F73" t="s">
        <v>203</v>
      </c>
      <c r="G73" t="s">
        <v>84</v>
      </c>
      <c r="I73" t="s">
        <v>232</v>
      </c>
      <c r="J73" t="s">
        <v>107</v>
      </c>
      <c r="K73" t="s">
        <v>233</v>
      </c>
      <c r="L73">
        <v>2404</v>
      </c>
      <c r="M73">
        <v>2131</v>
      </c>
      <c r="N73">
        <v>273</v>
      </c>
      <c r="O73">
        <v>0</v>
      </c>
      <c r="P73">
        <v>0</v>
      </c>
      <c r="Q73">
        <v>499.95</v>
      </c>
      <c r="R73">
        <v>631.67999999999995</v>
      </c>
      <c r="S73">
        <v>2000</v>
      </c>
      <c r="T73">
        <v>0</v>
      </c>
      <c r="U73">
        <v>263460</v>
      </c>
      <c r="V73">
        <v>0</v>
      </c>
      <c r="W73">
        <v>97950</v>
      </c>
      <c r="X73">
        <v>0</v>
      </c>
      <c r="Y73">
        <f>Table1[[#This Row],[CONSUMPTION T=(Q-P)*R+S]]+Table1[[#This Row],[IMPORTED ENERGY]]-Table1[[#This Row],[EXPORTED ENERGY]]+Table1[[#This Row],[SRTPV CONSUMPTION]]</f>
        <v>165510</v>
      </c>
      <c r="Z73">
        <v>152064</v>
      </c>
      <c r="AA73">
        <v>0</v>
      </c>
      <c r="AB73">
        <v>152064</v>
      </c>
      <c r="AC73">
        <f>(Table1[[#This Row],[NET CONSUMPTION X=T+U-V+W]]-Table1[[#This Row],[TOTAL SALES AA=Y+Z]])/Table1[[#This Row],[NET CONSUMPTION X=T+U-V+W]]*100</f>
        <v>8.1239804241435571</v>
      </c>
      <c r="AD73">
        <v>1557427.45</v>
      </c>
      <c r="AE73">
        <v>1443436.24</v>
      </c>
      <c r="AF73">
        <v>0.91879999999999995</v>
      </c>
      <c r="AG73">
        <v>0.92679999999999996</v>
      </c>
      <c r="AH73">
        <v>7.53</v>
      </c>
      <c r="AI73" t="s">
        <v>94</v>
      </c>
      <c r="AK73" t="s">
        <v>89</v>
      </c>
      <c r="AL73">
        <v>21111</v>
      </c>
    </row>
    <row r="74" spans="1:38" x14ac:dyDescent="0.25">
      <c r="A74">
        <v>66</v>
      </c>
      <c r="B74" t="s">
        <v>82</v>
      </c>
      <c r="C74" t="s">
        <v>83</v>
      </c>
      <c r="D74" t="s">
        <v>83</v>
      </c>
      <c r="E74" t="s">
        <v>84</v>
      </c>
      <c r="F74" t="s">
        <v>203</v>
      </c>
      <c r="G74" t="s">
        <v>84</v>
      </c>
      <c r="I74" t="s">
        <v>234</v>
      </c>
      <c r="J74" t="s">
        <v>92</v>
      </c>
      <c r="K74" t="s">
        <v>235</v>
      </c>
      <c r="L74">
        <v>177</v>
      </c>
      <c r="M74">
        <v>177</v>
      </c>
      <c r="N74">
        <v>0</v>
      </c>
      <c r="O74">
        <v>174</v>
      </c>
      <c r="P74">
        <v>0</v>
      </c>
      <c r="Q74">
        <v>93.52</v>
      </c>
      <c r="R74">
        <v>132.72</v>
      </c>
      <c r="S74">
        <v>2000</v>
      </c>
      <c r="T74">
        <v>0</v>
      </c>
      <c r="U74">
        <v>78400</v>
      </c>
      <c r="V74">
        <v>90000</v>
      </c>
      <c r="W74">
        <v>0</v>
      </c>
      <c r="X74">
        <v>0</v>
      </c>
      <c r="Y74">
        <f>Table1[[#This Row],[CONSUMPTION T=(Q-P)*R+S]]+Table1[[#This Row],[IMPORTED ENERGY]]-Table1[[#This Row],[EXPORTED ENERGY]]+Table1[[#This Row],[SRTPV CONSUMPTION]]</f>
        <v>168400</v>
      </c>
      <c r="Z74">
        <v>161</v>
      </c>
      <c r="AA74">
        <v>152240.647</v>
      </c>
      <c r="AB74">
        <v>152401.647</v>
      </c>
      <c r="AC74">
        <f>(Table1[[#This Row],[NET CONSUMPTION X=T+U-V+W]]-Table1[[#This Row],[TOTAL SALES AA=Y+Z]])/Table1[[#This Row],[NET CONSUMPTION X=T+U-V+W]]*100</f>
        <v>9.5002096199524964</v>
      </c>
      <c r="AD74">
        <v>1365930.65</v>
      </c>
      <c r="AE74">
        <v>1369560.65</v>
      </c>
      <c r="AF74">
        <v>0.90500000000000003</v>
      </c>
      <c r="AG74">
        <v>1.0026999999999999</v>
      </c>
      <c r="AH74">
        <v>9.5299999999999994</v>
      </c>
      <c r="AI74" t="s">
        <v>94</v>
      </c>
      <c r="AK74" t="s">
        <v>89</v>
      </c>
      <c r="AL74">
        <v>21111</v>
      </c>
    </row>
    <row r="75" spans="1:38" x14ac:dyDescent="0.25">
      <c r="A75">
        <v>67</v>
      </c>
      <c r="B75" t="s">
        <v>82</v>
      </c>
      <c r="C75" t="s">
        <v>83</v>
      </c>
      <c r="D75" t="s">
        <v>83</v>
      </c>
      <c r="E75" t="s">
        <v>84</v>
      </c>
      <c r="F75" t="s">
        <v>90</v>
      </c>
      <c r="G75" t="s">
        <v>84</v>
      </c>
      <c r="I75" t="s">
        <v>236</v>
      </c>
      <c r="J75" t="s">
        <v>107</v>
      </c>
      <c r="K75" t="s">
        <v>237</v>
      </c>
      <c r="L75">
        <v>1298</v>
      </c>
      <c r="M75">
        <v>1101</v>
      </c>
      <c r="N75">
        <v>197</v>
      </c>
      <c r="O75">
        <v>1</v>
      </c>
      <c r="P75">
        <v>1</v>
      </c>
      <c r="Q75">
        <v>255.1</v>
      </c>
      <c r="R75">
        <v>486.1</v>
      </c>
      <c r="S75">
        <v>500</v>
      </c>
      <c r="T75">
        <v>0</v>
      </c>
      <c r="U75">
        <v>115500</v>
      </c>
      <c r="V75">
        <v>0</v>
      </c>
      <c r="W75">
        <v>30000</v>
      </c>
      <c r="X75">
        <v>0</v>
      </c>
      <c r="Y75">
        <f>Table1[[#This Row],[CONSUMPTION T=(Q-P)*R+S]]+Table1[[#This Row],[IMPORTED ENERGY]]-Table1[[#This Row],[EXPORTED ENERGY]]+Table1[[#This Row],[SRTPV CONSUMPTION]]</f>
        <v>85500</v>
      </c>
      <c r="Z75">
        <v>78817</v>
      </c>
      <c r="AA75">
        <v>0</v>
      </c>
      <c r="AB75">
        <v>78817</v>
      </c>
      <c r="AC75">
        <f>(Table1[[#This Row],[NET CONSUMPTION X=T+U-V+W]]-Table1[[#This Row],[TOTAL SALES AA=Y+Z]])/Table1[[#This Row],[NET CONSUMPTION X=T+U-V+W]]*100</f>
        <v>7.8163742690058475</v>
      </c>
      <c r="AD75">
        <v>841220.6</v>
      </c>
      <c r="AE75">
        <v>527910.30000000005</v>
      </c>
      <c r="AF75">
        <v>0.92179999999999995</v>
      </c>
      <c r="AG75">
        <v>0.62760000000000005</v>
      </c>
      <c r="AH75">
        <v>4.91</v>
      </c>
      <c r="AI75" t="s">
        <v>238</v>
      </c>
      <c r="AK75" t="s">
        <v>89</v>
      </c>
      <c r="AL75">
        <v>21111</v>
      </c>
    </row>
    <row r="76" spans="1:38" x14ac:dyDescent="0.25">
      <c r="A76">
        <v>68</v>
      </c>
      <c r="B76" t="s">
        <v>82</v>
      </c>
      <c r="C76" t="s">
        <v>83</v>
      </c>
      <c r="D76" t="s">
        <v>83</v>
      </c>
      <c r="E76" t="s">
        <v>84</v>
      </c>
      <c r="F76" t="s">
        <v>90</v>
      </c>
      <c r="G76" t="s">
        <v>84</v>
      </c>
      <c r="I76" t="s">
        <v>239</v>
      </c>
      <c r="J76" t="s">
        <v>92</v>
      </c>
      <c r="K76" t="s">
        <v>240</v>
      </c>
      <c r="L76">
        <v>224</v>
      </c>
      <c r="M76">
        <v>224</v>
      </c>
      <c r="N76">
        <v>0</v>
      </c>
      <c r="O76">
        <v>224</v>
      </c>
      <c r="P76">
        <v>224</v>
      </c>
      <c r="Q76">
        <v>817.8</v>
      </c>
      <c r="R76">
        <v>1026.8</v>
      </c>
      <c r="S76">
        <v>2000</v>
      </c>
      <c r="T76">
        <v>0</v>
      </c>
      <c r="U76">
        <v>418000</v>
      </c>
      <c r="V76">
        <v>0</v>
      </c>
      <c r="W76">
        <v>51000</v>
      </c>
      <c r="X76">
        <v>0</v>
      </c>
      <c r="Y76">
        <f>Table1[[#This Row],[CONSUMPTION T=(Q-P)*R+S]]+Table1[[#This Row],[IMPORTED ENERGY]]-Table1[[#This Row],[EXPORTED ENERGY]]+Table1[[#This Row],[SRTPV CONSUMPTION]]</f>
        <v>367000</v>
      </c>
      <c r="Z76">
        <v>0</v>
      </c>
      <c r="AA76">
        <v>0</v>
      </c>
      <c r="AB76">
        <v>0</v>
      </c>
      <c r="AC76">
        <f>(Table1[[#This Row],[NET CONSUMPTION X=T+U-V+W]]-Table1[[#This Row],[TOTAL SALES AA=Y+Z]])/Table1[[#This Row],[NET CONSUMPTION X=T+U-V+W]]*100</f>
        <v>100</v>
      </c>
      <c r="AD76">
        <v>0</v>
      </c>
      <c r="AE76">
        <v>0</v>
      </c>
      <c r="AF76">
        <v>0</v>
      </c>
      <c r="AG76">
        <v>0</v>
      </c>
      <c r="AH76">
        <v>0</v>
      </c>
      <c r="AI76" t="s">
        <v>238</v>
      </c>
      <c r="AK76" t="s">
        <v>89</v>
      </c>
      <c r="AL76">
        <v>21111</v>
      </c>
    </row>
    <row r="77" spans="1:38" x14ac:dyDescent="0.25">
      <c r="A77">
        <v>69</v>
      </c>
      <c r="B77" t="s">
        <v>82</v>
      </c>
      <c r="C77" t="s">
        <v>83</v>
      </c>
      <c r="D77" t="s">
        <v>83</v>
      </c>
      <c r="E77" t="s">
        <v>241</v>
      </c>
      <c r="F77" t="s">
        <v>242</v>
      </c>
      <c r="G77" t="s">
        <v>241</v>
      </c>
      <c r="I77" t="s">
        <v>243</v>
      </c>
      <c r="J77" t="s">
        <v>92</v>
      </c>
      <c r="K77" t="s">
        <v>244</v>
      </c>
      <c r="L77">
        <v>21</v>
      </c>
      <c r="M77">
        <v>21</v>
      </c>
      <c r="N77">
        <v>0</v>
      </c>
      <c r="O77">
        <v>21</v>
      </c>
      <c r="P77">
        <v>0</v>
      </c>
      <c r="Q77">
        <v>58.06</v>
      </c>
      <c r="R77">
        <v>58.62</v>
      </c>
      <c r="S77">
        <v>20000</v>
      </c>
      <c r="T77">
        <v>0</v>
      </c>
      <c r="U77">
        <v>11200</v>
      </c>
      <c r="V77">
        <v>22500</v>
      </c>
      <c r="W77">
        <v>0</v>
      </c>
      <c r="X77">
        <v>0</v>
      </c>
      <c r="Y77">
        <f>Table1[[#This Row],[CONSUMPTION T=(Q-P)*R+S]]+Table1[[#This Row],[IMPORTED ENERGY]]-Table1[[#This Row],[EXPORTED ENERGY]]+Table1[[#This Row],[SRTPV CONSUMPTION]]</f>
        <v>33700</v>
      </c>
      <c r="Z77">
        <v>0</v>
      </c>
      <c r="AA77">
        <v>30498.562000000002</v>
      </c>
      <c r="AB77">
        <v>30498.562000000002</v>
      </c>
      <c r="AC77">
        <f>(Table1[[#This Row],[NET CONSUMPTION X=T+U-V+W]]-Table1[[#This Row],[TOTAL SALES AA=Y+Z]])/Table1[[#This Row],[NET CONSUMPTION X=T+U-V+W]]*100</f>
        <v>9.4998160237388678</v>
      </c>
      <c r="AD77">
        <v>273267.18</v>
      </c>
      <c r="AE77">
        <v>273267.18</v>
      </c>
      <c r="AF77">
        <v>0.90500000000000003</v>
      </c>
      <c r="AG77">
        <v>1</v>
      </c>
      <c r="AH77">
        <v>9.5</v>
      </c>
      <c r="AI77" t="s">
        <v>98</v>
      </c>
      <c r="AK77" t="s">
        <v>89</v>
      </c>
      <c r="AL77">
        <v>21161</v>
      </c>
    </row>
    <row r="78" spans="1:38" x14ac:dyDescent="0.25">
      <c r="A78">
        <v>70</v>
      </c>
      <c r="B78" t="s">
        <v>82</v>
      </c>
      <c r="C78" t="s">
        <v>83</v>
      </c>
      <c r="D78" t="s">
        <v>83</v>
      </c>
      <c r="E78" t="s">
        <v>241</v>
      </c>
      <c r="F78" t="s">
        <v>242</v>
      </c>
      <c r="G78" t="s">
        <v>241</v>
      </c>
      <c r="I78" t="s">
        <v>245</v>
      </c>
      <c r="J78" t="s">
        <v>92</v>
      </c>
      <c r="K78" t="s">
        <v>246</v>
      </c>
      <c r="L78">
        <v>459</v>
      </c>
      <c r="M78">
        <v>458</v>
      </c>
      <c r="N78">
        <v>1</v>
      </c>
      <c r="O78">
        <v>456</v>
      </c>
      <c r="P78">
        <v>0</v>
      </c>
      <c r="Q78">
        <v>694.39</v>
      </c>
      <c r="R78">
        <v>708.76099999999997</v>
      </c>
      <c r="S78">
        <v>20000</v>
      </c>
      <c r="T78">
        <v>0</v>
      </c>
      <c r="U78">
        <v>287420</v>
      </c>
      <c r="V78">
        <v>100000</v>
      </c>
      <c r="W78">
        <v>0</v>
      </c>
      <c r="X78">
        <v>0</v>
      </c>
      <c r="Y78">
        <f>Table1[[#This Row],[CONSUMPTION T=(Q-P)*R+S]]+Table1[[#This Row],[IMPORTED ENERGY]]-Table1[[#This Row],[EXPORTED ENERGY]]+Table1[[#This Row],[SRTPV CONSUMPTION]]</f>
        <v>387420</v>
      </c>
      <c r="Z78">
        <v>196</v>
      </c>
      <c r="AA78">
        <v>350419.12199999997</v>
      </c>
      <c r="AB78">
        <v>350615.12199999997</v>
      </c>
      <c r="AC78">
        <f>(Table1[[#This Row],[NET CONSUMPTION X=T+U-V+W]]-Table1[[#This Row],[TOTAL SALES AA=Y+Z]])/Table1[[#This Row],[NET CONSUMPTION X=T+U-V+W]]*100</f>
        <v>9.4999943214082982</v>
      </c>
      <c r="AD78">
        <v>3141558.83</v>
      </c>
      <c r="AE78">
        <v>3141363.75</v>
      </c>
      <c r="AF78">
        <v>0.90500000000000003</v>
      </c>
      <c r="AG78">
        <v>0.99990000000000001</v>
      </c>
      <c r="AH78">
        <v>9.5</v>
      </c>
      <c r="AI78" t="s">
        <v>98</v>
      </c>
      <c r="AK78" t="s">
        <v>89</v>
      </c>
      <c r="AL78">
        <v>21161</v>
      </c>
    </row>
    <row r="79" spans="1:38" x14ac:dyDescent="0.25">
      <c r="A79">
        <v>71</v>
      </c>
      <c r="B79" t="s">
        <v>82</v>
      </c>
      <c r="C79" t="s">
        <v>83</v>
      </c>
      <c r="D79" t="s">
        <v>83</v>
      </c>
      <c r="E79" t="s">
        <v>241</v>
      </c>
      <c r="F79" t="s">
        <v>242</v>
      </c>
      <c r="G79" t="s">
        <v>241</v>
      </c>
      <c r="I79" t="s">
        <v>247</v>
      </c>
      <c r="J79" t="s">
        <v>92</v>
      </c>
      <c r="K79" t="s">
        <v>248</v>
      </c>
      <c r="L79">
        <v>153</v>
      </c>
      <c r="M79">
        <v>153</v>
      </c>
      <c r="N79">
        <v>0</v>
      </c>
      <c r="O79">
        <v>153</v>
      </c>
      <c r="P79">
        <v>0</v>
      </c>
      <c r="Q79">
        <v>453.8</v>
      </c>
      <c r="R79">
        <v>465.39499999999998</v>
      </c>
      <c r="S79">
        <v>20000</v>
      </c>
      <c r="T79">
        <v>0</v>
      </c>
      <c r="U79">
        <v>231900</v>
      </c>
      <c r="V79">
        <v>12000</v>
      </c>
      <c r="W79">
        <v>0</v>
      </c>
      <c r="X79">
        <v>0</v>
      </c>
      <c r="Y79">
        <f>Table1[[#This Row],[CONSUMPTION T=(Q-P)*R+S]]+Table1[[#This Row],[IMPORTED ENERGY]]-Table1[[#This Row],[EXPORTED ENERGY]]+Table1[[#This Row],[SRTPV CONSUMPTION]]</f>
        <v>243900</v>
      </c>
      <c r="Z79">
        <v>0</v>
      </c>
      <c r="AA79">
        <v>220729.81599999999</v>
      </c>
      <c r="AB79">
        <v>220729.81599999999</v>
      </c>
      <c r="AC79">
        <f>(Table1[[#This Row],[NET CONSUMPTION X=T+U-V+W]]-Table1[[#This Row],[TOTAL SALES AA=Y+Z]])/Table1[[#This Row],[NET CONSUMPTION X=T+U-V+W]]*100</f>
        <v>9.4998704387043897</v>
      </c>
      <c r="AD79">
        <v>1977739.7</v>
      </c>
      <c r="AE79">
        <v>1977740.7</v>
      </c>
      <c r="AF79">
        <v>0.90500000000000003</v>
      </c>
      <c r="AG79">
        <v>1</v>
      </c>
      <c r="AH79">
        <v>9.5</v>
      </c>
      <c r="AI79" t="s">
        <v>94</v>
      </c>
      <c r="AK79" t="s">
        <v>89</v>
      </c>
      <c r="AL79">
        <v>21161</v>
      </c>
    </row>
    <row r="80" spans="1:38" x14ac:dyDescent="0.25">
      <c r="A80">
        <v>72</v>
      </c>
      <c r="B80" t="s">
        <v>82</v>
      </c>
      <c r="C80" t="s">
        <v>83</v>
      </c>
      <c r="D80" t="s">
        <v>83</v>
      </c>
      <c r="E80" t="s">
        <v>241</v>
      </c>
      <c r="F80" t="s">
        <v>242</v>
      </c>
      <c r="G80" t="s">
        <v>241</v>
      </c>
      <c r="I80" t="s">
        <v>249</v>
      </c>
      <c r="J80" t="s">
        <v>115</v>
      </c>
      <c r="K80" t="s">
        <v>250</v>
      </c>
      <c r="L80">
        <v>3529</v>
      </c>
      <c r="M80">
        <v>3098</v>
      </c>
      <c r="N80">
        <v>431</v>
      </c>
      <c r="O80">
        <v>383</v>
      </c>
      <c r="P80">
        <v>0</v>
      </c>
      <c r="Q80">
        <v>1420.88</v>
      </c>
      <c r="R80">
        <v>1469.4829999999999</v>
      </c>
      <c r="S80">
        <v>20000</v>
      </c>
      <c r="T80">
        <v>0</v>
      </c>
      <c r="U80">
        <v>972060</v>
      </c>
      <c r="V80">
        <v>0</v>
      </c>
      <c r="W80">
        <v>150000</v>
      </c>
      <c r="X80">
        <v>2942.9</v>
      </c>
      <c r="Y80">
        <f>Table1[[#This Row],[CONSUMPTION T=(Q-P)*R+S]]+Table1[[#This Row],[IMPORTED ENERGY]]-Table1[[#This Row],[EXPORTED ENERGY]]+Table1[[#This Row],[SRTPV CONSUMPTION]]</f>
        <v>825002.9</v>
      </c>
      <c r="Z80">
        <v>312776.88</v>
      </c>
      <c r="AA80">
        <v>445553.37599999999</v>
      </c>
      <c r="AB80">
        <v>758330.25600000005</v>
      </c>
      <c r="AC80">
        <f>(Table1[[#This Row],[NET CONSUMPTION X=T+U-V+W]]-Table1[[#This Row],[TOTAL SALES AA=Y+Z]])/Table1[[#This Row],[NET CONSUMPTION X=T+U-V+W]]*100</f>
        <v>8.0815041983488758</v>
      </c>
      <c r="AD80">
        <v>7189009.5</v>
      </c>
      <c r="AE80">
        <v>6595548.0800000001</v>
      </c>
      <c r="AF80">
        <v>0.91920000000000002</v>
      </c>
      <c r="AG80">
        <v>0.91739999999999999</v>
      </c>
      <c r="AH80">
        <v>7.41</v>
      </c>
      <c r="AI80" t="s">
        <v>94</v>
      </c>
      <c r="AK80" t="s">
        <v>89</v>
      </c>
      <c r="AL80">
        <v>21161</v>
      </c>
    </row>
    <row r="81" spans="1:38" s="8" customFormat="1" x14ac:dyDescent="0.25">
      <c r="A81" s="8">
        <v>73</v>
      </c>
      <c r="B81" s="8" t="s">
        <v>82</v>
      </c>
      <c r="C81" s="8" t="s">
        <v>83</v>
      </c>
      <c r="D81" s="8" t="s">
        <v>83</v>
      </c>
      <c r="E81" s="8" t="s">
        <v>241</v>
      </c>
      <c r="F81" s="8" t="s">
        <v>242</v>
      </c>
      <c r="G81" s="8" t="s">
        <v>241</v>
      </c>
      <c r="I81" s="8" t="s">
        <v>251</v>
      </c>
      <c r="J81" s="8" t="s">
        <v>115</v>
      </c>
      <c r="K81" s="8" t="s">
        <v>252</v>
      </c>
      <c r="L81" s="8">
        <v>1836</v>
      </c>
      <c r="M81" s="8">
        <v>1584</v>
      </c>
      <c r="N81" s="8">
        <v>252</v>
      </c>
      <c r="O81" s="8">
        <v>1</v>
      </c>
      <c r="P81" s="8">
        <v>0</v>
      </c>
      <c r="Q81" s="8">
        <v>1180.1400000000001</v>
      </c>
      <c r="R81" s="8">
        <v>1189.3710000000001</v>
      </c>
      <c r="S81" s="8">
        <v>20000</v>
      </c>
      <c r="T81" s="8">
        <v>0</v>
      </c>
      <c r="U81" s="8">
        <v>184620</v>
      </c>
      <c r="V81" s="8">
        <v>0</v>
      </c>
      <c r="W81" s="8">
        <v>34000</v>
      </c>
      <c r="X81" s="8">
        <v>176</v>
      </c>
      <c r="Y81" s="8">
        <f>Table1[[#This Row],[CONSUMPTION T=(Q-P)*R+S]]+Table1[[#This Row],[IMPORTED ENERGY]]-Table1[[#This Row],[EXPORTED ENERGY]]+Table1[[#This Row],[SRTPV CONSUMPTION]]</f>
        <v>150796</v>
      </c>
      <c r="Z81" s="8">
        <v>123923.55</v>
      </c>
      <c r="AA81" s="8">
        <v>1206.44</v>
      </c>
      <c r="AB81" s="8">
        <v>125129.99</v>
      </c>
      <c r="AC81" s="8">
        <f>(Table1[[#This Row],[NET CONSUMPTION X=T+U-V+W]]-Table1[[#This Row],[TOTAL SALES AA=Y+Z]])/Table1[[#This Row],[NET CONSUMPTION X=T+U-V+W]]*100</f>
        <v>17.020351998726753</v>
      </c>
      <c r="AD81" s="8">
        <v>1409500.31</v>
      </c>
      <c r="AE81" s="8">
        <v>901782.82</v>
      </c>
      <c r="AF81" s="8">
        <v>0.82979999999999998</v>
      </c>
      <c r="AG81" s="8">
        <v>0.63980000000000004</v>
      </c>
      <c r="AH81" s="8">
        <v>10.89</v>
      </c>
      <c r="AI81" s="8" t="s">
        <v>94</v>
      </c>
      <c r="AK81" s="8" t="s">
        <v>89</v>
      </c>
      <c r="AL81" s="8">
        <v>21161</v>
      </c>
    </row>
    <row r="82" spans="1:38" x14ac:dyDescent="0.25">
      <c r="A82">
        <v>74</v>
      </c>
      <c r="B82" t="s">
        <v>82</v>
      </c>
      <c r="C82" t="s">
        <v>83</v>
      </c>
      <c r="D82" t="s">
        <v>83</v>
      </c>
      <c r="E82" t="s">
        <v>241</v>
      </c>
      <c r="F82" t="s">
        <v>242</v>
      </c>
      <c r="G82" t="s">
        <v>241</v>
      </c>
      <c r="I82" t="s">
        <v>253</v>
      </c>
      <c r="J82" t="s">
        <v>115</v>
      </c>
      <c r="K82" t="s">
        <v>254</v>
      </c>
      <c r="L82">
        <v>7797</v>
      </c>
      <c r="M82">
        <v>5844</v>
      </c>
      <c r="N82">
        <v>1953</v>
      </c>
      <c r="O82">
        <v>111</v>
      </c>
      <c r="P82">
        <v>1</v>
      </c>
      <c r="Q82">
        <v>1534.09</v>
      </c>
      <c r="R82">
        <v>1572.596</v>
      </c>
      <c r="S82">
        <v>20000</v>
      </c>
      <c r="T82">
        <v>0</v>
      </c>
      <c r="U82">
        <v>770120</v>
      </c>
      <c r="V82">
        <v>0</v>
      </c>
      <c r="W82">
        <v>20000</v>
      </c>
      <c r="X82">
        <v>9821</v>
      </c>
      <c r="Y82">
        <f>Table1[[#This Row],[CONSUMPTION T=(Q-P)*R+S]]+Table1[[#This Row],[IMPORTED ENERGY]]-Table1[[#This Row],[EXPORTED ENERGY]]+Table1[[#This Row],[SRTPV CONSUMPTION]]</f>
        <v>759941</v>
      </c>
      <c r="Z82">
        <v>574001.9</v>
      </c>
      <c r="AA82">
        <v>131954.37599999999</v>
      </c>
      <c r="AB82">
        <v>705956.27599999995</v>
      </c>
      <c r="AC82">
        <f>(Table1[[#This Row],[NET CONSUMPTION X=T+U-V+W]]-Table1[[#This Row],[TOTAL SALES AA=Y+Z]])/Table1[[#This Row],[NET CONSUMPTION X=T+U-V+W]]*100</f>
        <v>7.1038046374652826</v>
      </c>
      <c r="AD82">
        <v>8528615.25</v>
      </c>
      <c r="AE82">
        <v>6095015.1600000001</v>
      </c>
      <c r="AF82">
        <v>0.92900000000000005</v>
      </c>
      <c r="AG82">
        <v>0.7147</v>
      </c>
      <c r="AH82">
        <v>5.07</v>
      </c>
      <c r="AI82" t="s">
        <v>94</v>
      </c>
      <c r="AK82" t="s">
        <v>89</v>
      </c>
      <c r="AL82">
        <v>21161</v>
      </c>
    </row>
    <row r="83" spans="1:38" x14ac:dyDescent="0.25">
      <c r="A83">
        <v>75</v>
      </c>
      <c r="B83" t="s">
        <v>82</v>
      </c>
      <c r="C83" t="s">
        <v>83</v>
      </c>
      <c r="D83" t="s">
        <v>83</v>
      </c>
      <c r="E83" t="s">
        <v>241</v>
      </c>
      <c r="F83" t="s">
        <v>242</v>
      </c>
      <c r="G83" t="s">
        <v>241</v>
      </c>
      <c r="I83" t="s">
        <v>255</v>
      </c>
      <c r="J83" t="s">
        <v>112</v>
      </c>
      <c r="K83" t="s">
        <v>256</v>
      </c>
      <c r="L83">
        <v>586</v>
      </c>
      <c r="M83">
        <v>474</v>
      </c>
      <c r="N83">
        <v>112</v>
      </c>
      <c r="O83">
        <v>20</v>
      </c>
      <c r="P83">
        <v>0</v>
      </c>
      <c r="Q83">
        <v>873.13</v>
      </c>
      <c r="R83">
        <v>896.28200000000004</v>
      </c>
      <c r="S83">
        <v>20000</v>
      </c>
      <c r="T83">
        <v>0</v>
      </c>
      <c r="U83">
        <v>463040</v>
      </c>
      <c r="V83">
        <v>0</v>
      </c>
      <c r="W83">
        <v>238000</v>
      </c>
      <c r="X83">
        <v>0</v>
      </c>
      <c r="Y83">
        <f>Table1[[#This Row],[CONSUMPTION T=(Q-P)*R+S]]+Table1[[#This Row],[IMPORTED ENERGY]]-Table1[[#This Row],[EXPORTED ENERGY]]+Table1[[#This Row],[SRTPV CONSUMPTION]]</f>
        <v>225040</v>
      </c>
      <c r="Z83">
        <v>184594</v>
      </c>
      <c r="AA83">
        <v>23827.190999999999</v>
      </c>
      <c r="AB83">
        <v>208421.19099999999</v>
      </c>
      <c r="AC83">
        <f>(Table1[[#This Row],[NET CONSUMPTION X=T+U-V+W]]-Table1[[#This Row],[TOTAL SALES AA=Y+Z]])/Table1[[#This Row],[NET CONSUMPTION X=T+U-V+W]]*100</f>
        <v>7.3848244756487773</v>
      </c>
      <c r="AD83">
        <v>2280016.85</v>
      </c>
      <c r="AE83">
        <v>2100311.2200000002</v>
      </c>
      <c r="AF83">
        <v>0.92620000000000002</v>
      </c>
      <c r="AG83">
        <v>0.92120000000000002</v>
      </c>
      <c r="AH83">
        <v>6.8</v>
      </c>
      <c r="AI83" t="s">
        <v>94</v>
      </c>
      <c r="AK83" t="s">
        <v>89</v>
      </c>
      <c r="AL83">
        <v>21161</v>
      </c>
    </row>
    <row r="84" spans="1:38" x14ac:dyDescent="0.25">
      <c r="A84">
        <v>76</v>
      </c>
      <c r="B84" t="s">
        <v>82</v>
      </c>
      <c r="C84" t="s">
        <v>83</v>
      </c>
      <c r="D84" t="s">
        <v>83</v>
      </c>
      <c r="E84" t="s">
        <v>241</v>
      </c>
      <c r="F84" t="s">
        <v>242</v>
      </c>
      <c r="G84" t="s">
        <v>241</v>
      </c>
      <c r="I84" t="s">
        <v>257</v>
      </c>
      <c r="J84" t="s">
        <v>112</v>
      </c>
      <c r="K84" t="s">
        <v>258</v>
      </c>
      <c r="L84">
        <v>3887</v>
      </c>
      <c r="M84">
        <v>3085</v>
      </c>
      <c r="N84">
        <v>802</v>
      </c>
      <c r="O84">
        <v>309</v>
      </c>
      <c r="P84">
        <v>0</v>
      </c>
      <c r="Q84">
        <v>88.56</v>
      </c>
      <c r="R84">
        <v>125.00700000000001</v>
      </c>
      <c r="S84">
        <v>20000</v>
      </c>
      <c r="T84">
        <v>0</v>
      </c>
      <c r="U84">
        <v>728940</v>
      </c>
      <c r="V84">
        <v>0</v>
      </c>
      <c r="W84">
        <v>0</v>
      </c>
      <c r="X84">
        <v>291</v>
      </c>
      <c r="Y84">
        <f>Table1[[#This Row],[CONSUMPTION T=(Q-P)*R+S]]+Table1[[#This Row],[IMPORTED ENERGY]]-Table1[[#This Row],[EXPORTED ENERGY]]+Table1[[#This Row],[SRTPV CONSUMPTION]]</f>
        <v>729231</v>
      </c>
      <c r="Z84">
        <v>287925</v>
      </c>
      <c r="AA84">
        <v>370377.08199999999</v>
      </c>
      <c r="AB84">
        <v>658302.08200000005</v>
      </c>
      <c r="AC84">
        <f>(Table1[[#This Row],[NET CONSUMPTION X=T+U-V+W]]-Table1[[#This Row],[TOTAL SALES AA=Y+Z]])/Table1[[#This Row],[NET CONSUMPTION X=T+U-V+W]]*100</f>
        <v>9.7265363101678268</v>
      </c>
      <c r="AD84">
        <v>6251056.4500000002</v>
      </c>
      <c r="AE84">
        <v>5620854.3700000001</v>
      </c>
      <c r="AF84">
        <v>0.90269999999999995</v>
      </c>
      <c r="AG84">
        <v>0.8992</v>
      </c>
      <c r="AH84">
        <v>8.75</v>
      </c>
      <c r="AI84" t="s">
        <v>94</v>
      </c>
      <c r="AK84" t="s">
        <v>89</v>
      </c>
      <c r="AL84">
        <v>21161</v>
      </c>
    </row>
    <row r="85" spans="1:38" x14ac:dyDescent="0.25">
      <c r="A85">
        <v>77</v>
      </c>
      <c r="B85" t="s">
        <v>82</v>
      </c>
      <c r="C85" t="s">
        <v>83</v>
      </c>
      <c r="D85" t="s">
        <v>83</v>
      </c>
      <c r="E85" t="s">
        <v>241</v>
      </c>
      <c r="F85" t="s">
        <v>242</v>
      </c>
      <c r="G85" t="s">
        <v>241</v>
      </c>
      <c r="I85" t="s">
        <v>259</v>
      </c>
      <c r="J85" t="s">
        <v>92</v>
      </c>
      <c r="K85" t="s">
        <v>260</v>
      </c>
      <c r="L85">
        <v>495</v>
      </c>
      <c r="M85">
        <v>484</v>
      </c>
      <c r="N85">
        <v>11</v>
      </c>
      <c r="O85">
        <v>480</v>
      </c>
      <c r="P85">
        <v>0</v>
      </c>
      <c r="Q85">
        <v>713.43</v>
      </c>
      <c r="R85">
        <v>753.11500000000001</v>
      </c>
      <c r="S85">
        <v>20000</v>
      </c>
      <c r="T85">
        <v>0</v>
      </c>
      <c r="U85">
        <v>793700</v>
      </c>
      <c r="V85">
        <v>0</v>
      </c>
      <c r="W85">
        <v>240000</v>
      </c>
      <c r="X85">
        <v>0</v>
      </c>
      <c r="Y85">
        <f>Table1[[#This Row],[CONSUMPTION T=(Q-P)*R+S]]+Table1[[#This Row],[IMPORTED ENERGY]]-Table1[[#This Row],[EXPORTED ENERGY]]+Table1[[#This Row],[SRTPV CONSUMPTION]]</f>
        <v>553700</v>
      </c>
      <c r="Z85">
        <v>96</v>
      </c>
      <c r="AA85">
        <v>501001.98</v>
      </c>
      <c r="AB85">
        <v>501097.98</v>
      </c>
      <c r="AC85">
        <f>(Table1[[#This Row],[NET CONSUMPTION X=T+U-V+W]]-Table1[[#This Row],[TOTAL SALES AA=Y+Z]])/Table1[[#This Row],[NET CONSUMPTION X=T+U-V+W]]*100</f>
        <v>9.5000939136716678</v>
      </c>
      <c r="AD85">
        <v>4490282.3099999996</v>
      </c>
      <c r="AE85">
        <v>4490357.13</v>
      </c>
      <c r="AF85">
        <v>0.90500000000000003</v>
      </c>
      <c r="AG85">
        <v>1</v>
      </c>
      <c r="AH85">
        <v>9.5</v>
      </c>
      <c r="AI85" t="s">
        <v>98</v>
      </c>
      <c r="AK85" t="s">
        <v>89</v>
      </c>
      <c r="AL85">
        <v>21161</v>
      </c>
    </row>
    <row r="86" spans="1:38" x14ac:dyDescent="0.25">
      <c r="A86">
        <v>78</v>
      </c>
      <c r="B86" t="s">
        <v>82</v>
      </c>
      <c r="C86" t="s">
        <v>83</v>
      </c>
      <c r="D86" t="s">
        <v>83</v>
      </c>
      <c r="E86" t="s">
        <v>241</v>
      </c>
      <c r="F86" t="s">
        <v>242</v>
      </c>
      <c r="G86" t="s">
        <v>241</v>
      </c>
      <c r="I86" t="s">
        <v>261</v>
      </c>
      <c r="J86" t="s">
        <v>92</v>
      </c>
      <c r="K86" t="s">
        <v>262</v>
      </c>
      <c r="L86">
        <v>509</v>
      </c>
      <c r="M86">
        <v>502</v>
      </c>
      <c r="N86">
        <v>7</v>
      </c>
      <c r="O86">
        <v>501</v>
      </c>
      <c r="P86">
        <v>0</v>
      </c>
      <c r="Q86">
        <v>414.54</v>
      </c>
      <c r="R86">
        <v>427.04599999999999</v>
      </c>
      <c r="S86">
        <v>30000</v>
      </c>
      <c r="T86">
        <v>0</v>
      </c>
      <c r="U86">
        <v>375180</v>
      </c>
      <c r="V86">
        <v>100000</v>
      </c>
      <c r="W86">
        <v>0</v>
      </c>
      <c r="X86">
        <v>0</v>
      </c>
      <c r="Y86">
        <f>Table1[[#This Row],[CONSUMPTION T=(Q-P)*R+S]]+Table1[[#This Row],[IMPORTED ENERGY]]-Table1[[#This Row],[EXPORTED ENERGY]]+Table1[[#This Row],[SRTPV CONSUMPTION]]</f>
        <v>475180</v>
      </c>
      <c r="Z86">
        <v>1</v>
      </c>
      <c r="AA86">
        <v>430036.78700000001</v>
      </c>
      <c r="AB86">
        <v>430037.78700000001</v>
      </c>
      <c r="AC86">
        <f>(Table1[[#This Row],[NET CONSUMPTION X=T+U-V+W]]-Table1[[#This Row],[TOTAL SALES AA=Y+Z]])/Table1[[#This Row],[NET CONSUMPTION X=T+U-V+W]]*100</f>
        <v>9.5000237804621381</v>
      </c>
      <c r="AD86">
        <v>3853340.24</v>
      </c>
      <c r="AE86">
        <v>3853225.24</v>
      </c>
      <c r="AF86">
        <v>0.90500000000000003</v>
      </c>
      <c r="AG86">
        <v>1</v>
      </c>
      <c r="AH86">
        <v>9.5</v>
      </c>
      <c r="AI86" t="s">
        <v>98</v>
      </c>
      <c r="AK86" t="s">
        <v>89</v>
      </c>
      <c r="AL86">
        <v>21161</v>
      </c>
    </row>
    <row r="87" spans="1:38" x14ac:dyDescent="0.25">
      <c r="A87">
        <v>79</v>
      </c>
      <c r="B87" t="s">
        <v>82</v>
      </c>
      <c r="C87" t="s">
        <v>83</v>
      </c>
      <c r="D87" t="s">
        <v>83</v>
      </c>
      <c r="E87" t="s">
        <v>241</v>
      </c>
      <c r="F87" t="s">
        <v>242</v>
      </c>
      <c r="G87" t="s">
        <v>241</v>
      </c>
      <c r="I87" t="s">
        <v>263</v>
      </c>
      <c r="J87" t="s">
        <v>92</v>
      </c>
      <c r="K87" t="s">
        <v>264</v>
      </c>
      <c r="L87">
        <v>67</v>
      </c>
      <c r="M87">
        <v>67</v>
      </c>
      <c r="N87">
        <v>0</v>
      </c>
      <c r="O87">
        <v>67</v>
      </c>
      <c r="P87">
        <v>0</v>
      </c>
      <c r="Q87">
        <v>210.7</v>
      </c>
      <c r="R87">
        <v>217.95599999999999</v>
      </c>
      <c r="S87">
        <v>20000</v>
      </c>
      <c r="T87">
        <v>0</v>
      </c>
      <c r="U87">
        <v>145120</v>
      </c>
      <c r="V87">
        <v>0</v>
      </c>
      <c r="W87">
        <v>29000</v>
      </c>
      <c r="X87">
        <v>0</v>
      </c>
      <c r="Y87">
        <f>Table1[[#This Row],[CONSUMPTION T=(Q-P)*R+S]]+Table1[[#This Row],[IMPORTED ENERGY]]-Table1[[#This Row],[EXPORTED ENERGY]]+Table1[[#This Row],[SRTPV CONSUMPTION]]</f>
        <v>116120</v>
      </c>
      <c r="Z87">
        <v>0</v>
      </c>
      <c r="AA87">
        <v>105088.439</v>
      </c>
      <c r="AB87">
        <v>105088.439</v>
      </c>
      <c r="AC87">
        <f>(Table1[[#This Row],[NET CONSUMPTION X=T+U-V+W]]-Table1[[#This Row],[TOTAL SALES AA=Y+Z]])/Table1[[#This Row],[NET CONSUMPTION X=T+U-V+W]]*100</f>
        <v>9.5001386496727545</v>
      </c>
      <c r="AD87">
        <v>941592.29</v>
      </c>
      <c r="AE87">
        <v>941592.29</v>
      </c>
      <c r="AF87">
        <v>0.90500000000000003</v>
      </c>
      <c r="AG87">
        <v>1</v>
      </c>
      <c r="AH87">
        <v>9.5</v>
      </c>
      <c r="AI87" t="s">
        <v>98</v>
      </c>
      <c r="AK87" t="s">
        <v>89</v>
      </c>
      <c r="AL87">
        <v>21161</v>
      </c>
    </row>
    <row r="88" spans="1:38" x14ac:dyDescent="0.25">
      <c r="A88">
        <v>80</v>
      </c>
      <c r="B88" t="s">
        <v>82</v>
      </c>
      <c r="C88" t="s">
        <v>83</v>
      </c>
      <c r="D88" t="s">
        <v>83</v>
      </c>
      <c r="E88" t="s">
        <v>241</v>
      </c>
      <c r="F88" t="s">
        <v>242</v>
      </c>
      <c r="G88" t="s">
        <v>241</v>
      </c>
      <c r="I88" t="s">
        <v>265</v>
      </c>
      <c r="J88" t="s">
        <v>92</v>
      </c>
      <c r="K88" t="s">
        <v>266</v>
      </c>
      <c r="L88">
        <v>295</v>
      </c>
      <c r="M88">
        <v>294</v>
      </c>
      <c r="N88">
        <v>1</v>
      </c>
      <c r="O88">
        <v>294</v>
      </c>
      <c r="P88">
        <v>0</v>
      </c>
      <c r="Q88">
        <v>61.41</v>
      </c>
      <c r="R88">
        <v>83.096999999999994</v>
      </c>
      <c r="S88">
        <v>20000</v>
      </c>
      <c r="T88">
        <v>0</v>
      </c>
      <c r="U88">
        <v>433740</v>
      </c>
      <c r="V88">
        <v>45000</v>
      </c>
      <c r="W88">
        <v>0</v>
      </c>
      <c r="X88">
        <v>0</v>
      </c>
      <c r="Y88">
        <f>Table1[[#This Row],[CONSUMPTION T=(Q-P)*R+S]]+Table1[[#This Row],[IMPORTED ENERGY]]-Table1[[#This Row],[EXPORTED ENERGY]]+Table1[[#This Row],[SRTPV CONSUMPTION]]</f>
        <v>478740</v>
      </c>
      <c r="Z88">
        <v>0</v>
      </c>
      <c r="AA88">
        <v>433260.13699999999</v>
      </c>
      <c r="AB88">
        <v>433260.13699999999</v>
      </c>
      <c r="AC88">
        <f>(Table1[[#This Row],[NET CONSUMPTION X=T+U-V+W]]-Table1[[#This Row],[TOTAL SALES AA=Y+Z]])/Table1[[#This Row],[NET CONSUMPTION X=T+U-V+W]]*100</f>
        <v>9.4999087187199756</v>
      </c>
      <c r="AD88">
        <v>3882009.04</v>
      </c>
      <c r="AE88">
        <v>3882009.04</v>
      </c>
      <c r="AF88">
        <v>0.90500000000000003</v>
      </c>
      <c r="AG88">
        <v>1</v>
      </c>
      <c r="AH88">
        <v>9.5</v>
      </c>
      <c r="AI88" t="s">
        <v>98</v>
      </c>
      <c r="AK88" t="s">
        <v>89</v>
      </c>
      <c r="AL88">
        <v>21161</v>
      </c>
    </row>
    <row r="89" spans="1:38" x14ac:dyDescent="0.25">
      <c r="A89">
        <v>81</v>
      </c>
      <c r="B89" t="s">
        <v>82</v>
      </c>
      <c r="C89" t="s">
        <v>83</v>
      </c>
      <c r="D89" t="s">
        <v>83</v>
      </c>
      <c r="E89" t="s">
        <v>241</v>
      </c>
      <c r="F89" t="s">
        <v>242</v>
      </c>
      <c r="G89" t="s">
        <v>241</v>
      </c>
      <c r="I89" t="s">
        <v>267</v>
      </c>
      <c r="J89" t="s">
        <v>107</v>
      </c>
      <c r="K89" t="s">
        <v>268</v>
      </c>
      <c r="L89">
        <v>4544</v>
      </c>
      <c r="M89">
        <v>3703</v>
      </c>
      <c r="N89">
        <v>841</v>
      </c>
      <c r="O89">
        <v>0</v>
      </c>
      <c r="P89">
        <v>0</v>
      </c>
      <c r="Q89">
        <v>2571.36</v>
      </c>
      <c r="R89">
        <v>2598.0320000000002</v>
      </c>
      <c r="S89">
        <v>20000</v>
      </c>
      <c r="T89">
        <v>0</v>
      </c>
      <c r="U89">
        <v>533440</v>
      </c>
      <c r="V89">
        <v>0</v>
      </c>
      <c r="W89">
        <v>80000</v>
      </c>
      <c r="X89">
        <v>26001</v>
      </c>
      <c r="Y89">
        <f>Table1[[#This Row],[CONSUMPTION T=(Q-P)*R+S]]+Table1[[#This Row],[IMPORTED ENERGY]]-Table1[[#This Row],[EXPORTED ENERGY]]+Table1[[#This Row],[SRTPV CONSUMPTION]]</f>
        <v>479441</v>
      </c>
      <c r="Z89">
        <v>447867</v>
      </c>
      <c r="AA89">
        <v>0</v>
      </c>
      <c r="AB89">
        <v>447867</v>
      </c>
      <c r="AC89">
        <f>(Table1[[#This Row],[NET CONSUMPTION X=T+U-V+W]]-Table1[[#This Row],[TOTAL SALES AA=Y+Z]])/Table1[[#This Row],[NET CONSUMPTION X=T+U-V+W]]*100</f>
        <v>6.5855861305144954</v>
      </c>
      <c r="AD89">
        <v>4738268.9000000004</v>
      </c>
      <c r="AE89">
        <v>2945479.67</v>
      </c>
      <c r="AF89">
        <v>0.93410000000000004</v>
      </c>
      <c r="AG89">
        <v>0.62160000000000004</v>
      </c>
      <c r="AH89">
        <v>4.0999999999999996</v>
      </c>
      <c r="AI89" t="s">
        <v>94</v>
      </c>
      <c r="AK89" t="s">
        <v>89</v>
      </c>
      <c r="AL89">
        <v>21161</v>
      </c>
    </row>
    <row r="90" spans="1:38" x14ac:dyDescent="0.25">
      <c r="A90">
        <v>82</v>
      </c>
      <c r="B90" t="s">
        <v>82</v>
      </c>
      <c r="C90" t="s">
        <v>83</v>
      </c>
      <c r="D90" t="s">
        <v>269</v>
      </c>
      <c r="E90" t="s">
        <v>269</v>
      </c>
      <c r="F90" t="s">
        <v>270</v>
      </c>
      <c r="G90" t="s">
        <v>269</v>
      </c>
      <c r="I90" t="s">
        <v>271</v>
      </c>
      <c r="J90" t="s">
        <v>92</v>
      </c>
      <c r="K90" t="s">
        <v>272</v>
      </c>
      <c r="L90">
        <v>166</v>
      </c>
      <c r="M90">
        <v>166</v>
      </c>
      <c r="N90">
        <v>0</v>
      </c>
      <c r="O90">
        <v>166</v>
      </c>
      <c r="P90">
        <v>0</v>
      </c>
      <c r="Q90">
        <v>360.06</v>
      </c>
      <c r="R90">
        <v>371.74</v>
      </c>
      <c r="S90">
        <v>20000</v>
      </c>
      <c r="T90">
        <v>0</v>
      </c>
      <c r="U90">
        <v>233600</v>
      </c>
      <c r="V90">
        <v>0</v>
      </c>
      <c r="W90">
        <v>0</v>
      </c>
      <c r="X90">
        <v>0</v>
      </c>
      <c r="Y90">
        <f>Table1[[#This Row],[CONSUMPTION T=(Q-P)*R+S]]+Table1[[#This Row],[IMPORTED ENERGY]]-Table1[[#This Row],[EXPORTED ENERGY]]+Table1[[#This Row],[SRTPV CONSUMPTION]]</f>
        <v>233600</v>
      </c>
      <c r="Z90">
        <v>0</v>
      </c>
      <c r="AA90">
        <v>211407.78</v>
      </c>
      <c r="AB90">
        <v>211407.78</v>
      </c>
      <c r="AC90">
        <f>(Table1[[#This Row],[NET CONSUMPTION X=T+U-V+W]]-Table1[[#This Row],[TOTAL SALES AA=Y+Z]])/Table1[[#This Row],[NET CONSUMPTION X=T+U-V+W]]*100</f>
        <v>9.5000941780821933</v>
      </c>
      <c r="AD90">
        <v>1894213.7</v>
      </c>
      <c r="AE90">
        <v>1894213.7</v>
      </c>
      <c r="AF90">
        <v>0.90500000000000003</v>
      </c>
      <c r="AG90">
        <v>1</v>
      </c>
      <c r="AH90">
        <v>9.5</v>
      </c>
      <c r="AI90" t="s">
        <v>94</v>
      </c>
      <c r="AK90" t="s">
        <v>89</v>
      </c>
      <c r="AL90">
        <v>21211</v>
      </c>
    </row>
    <row r="91" spans="1:38" x14ac:dyDescent="0.25">
      <c r="A91">
        <v>83</v>
      </c>
      <c r="B91" t="s">
        <v>82</v>
      </c>
      <c r="C91" t="s">
        <v>83</v>
      </c>
      <c r="D91" t="s">
        <v>269</v>
      </c>
      <c r="E91" t="s">
        <v>269</v>
      </c>
      <c r="F91" t="s">
        <v>270</v>
      </c>
      <c r="G91" t="s">
        <v>269</v>
      </c>
      <c r="I91" t="s">
        <v>273</v>
      </c>
      <c r="J91" t="s">
        <v>92</v>
      </c>
      <c r="K91" t="s">
        <v>274</v>
      </c>
      <c r="L91">
        <v>400</v>
      </c>
      <c r="M91">
        <v>398</v>
      </c>
      <c r="N91">
        <v>2</v>
      </c>
      <c r="O91">
        <v>398</v>
      </c>
      <c r="P91">
        <v>0</v>
      </c>
      <c r="Q91">
        <v>592.995</v>
      </c>
      <c r="R91">
        <v>611.68899999999996</v>
      </c>
      <c r="S91">
        <v>20000</v>
      </c>
      <c r="T91">
        <v>0</v>
      </c>
      <c r="U91">
        <v>373880</v>
      </c>
      <c r="V91">
        <v>0</v>
      </c>
      <c r="W91">
        <v>0</v>
      </c>
      <c r="X91">
        <v>0</v>
      </c>
      <c r="Y91">
        <f>Table1[[#This Row],[CONSUMPTION T=(Q-P)*R+S]]+Table1[[#This Row],[IMPORTED ENERGY]]-Table1[[#This Row],[EXPORTED ENERGY]]+Table1[[#This Row],[SRTPV CONSUMPTION]]</f>
        <v>373880</v>
      </c>
      <c r="Z91">
        <v>0</v>
      </c>
      <c r="AA91">
        <v>338361.60100000002</v>
      </c>
      <c r="AB91">
        <v>338361.60100000002</v>
      </c>
      <c r="AC91">
        <f>(Table1[[#This Row],[NET CONSUMPTION X=T+U-V+W]]-Table1[[#This Row],[TOTAL SALES AA=Y+Z]])/Table1[[#This Row],[NET CONSUMPTION X=T+U-V+W]]*100</f>
        <v>9.499946239435106</v>
      </c>
      <c r="AD91">
        <v>3031718.49</v>
      </c>
      <c r="AE91">
        <v>3031718.49</v>
      </c>
      <c r="AF91">
        <v>0.90500000000000003</v>
      </c>
      <c r="AG91">
        <v>1</v>
      </c>
      <c r="AH91">
        <v>9.5</v>
      </c>
      <c r="AI91" t="s">
        <v>94</v>
      </c>
      <c r="AK91" t="s">
        <v>89</v>
      </c>
      <c r="AL91">
        <v>21211</v>
      </c>
    </row>
    <row r="92" spans="1:38" x14ac:dyDescent="0.25">
      <c r="L92">
        <f>SUM(L9:L91)</f>
        <v>92646</v>
      </c>
    </row>
  </sheetData>
  <mergeCells count="45">
    <mergeCell ref="AH7"/>
    <mergeCell ref="AI7"/>
    <mergeCell ref="AJ7"/>
    <mergeCell ref="AK7"/>
    <mergeCell ref="AL7"/>
    <mergeCell ref="AC7"/>
    <mergeCell ref="AD7"/>
    <mergeCell ref="AE7"/>
    <mergeCell ref="AF7"/>
    <mergeCell ref="AG7"/>
    <mergeCell ref="X7"/>
    <mergeCell ref="Y7"/>
    <mergeCell ref="Z7"/>
    <mergeCell ref="AA7"/>
    <mergeCell ref="AB7"/>
    <mergeCell ref="S7"/>
    <mergeCell ref="T7"/>
    <mergeCell ref="U7"/>
    <mergeCell ref="V7"/>
    <mergeCell ref="W7"/>
    <mergeCell ref="N7"/>
    <mergeCell ref="O7"/>
    <mergeCell ref="P7"/>
    <mergeCell ref="Q7"/>
    <mergeCell ref="R7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L1"/>
    <mergeCell ref="A2:AL2"/>
    <mergeCell ref="A3:AL3"/>
    <mergeCell ref="B4"/>
    <mergeCell ref="C4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2025-05-27T09:58:14Z</dcterms:created>
  <dcterms:modified xsi:type="dcterms:W3CDTF">2025-05-27T10:32:10Z</dcterms:modified>
</cp:coreProperties>
</file>