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FF63301-114C-4DF5-9FBA-28AED685A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L EA T&amp;D" sheetId="3" r:id="rId1"/>
  </sheets>
  <calcPr calcId="191029"/>
</workbook>
</file>

<file path=xl/calcChain.xml><?xml version="1.0" encoding="utf-8"?>
<calcChain xmlns="http://schemas.openxmlformats.org/spreadsheetml/2006/main">
  <c r="H13" i="3" l="1"/>
  <c r="K13" i="3" s="1"/>
  <c r="L13" i="3" s="1"/>
  <c r="H12" i="3"/>
  <c r="K12" i="3" s="1"/>
  <c r="L12" i="3" s="1"/>
  <c r="H11" i="3"/>
  <c r="K11" i="3" s="1"/>
  <c r="L11" i="3" s="1"/>
  <c r="H10" i="3"/>
  <c r="K10" i="3" s="1"/>
  <c r="L10" i="3" s="1"/>
  <c r="H9" i="3"/>
  <c r="K9" i="3" s="1"/>
  <c r="L9" i="3" s="1"/>
</calcChain>
</file>

<file path=xl/sharedStrings.xml><?xml version="1.0" encoding="utf-8"?>
<sst xmlns="http://schemas.openxmlformats.org/spreadsheetml/2006/main" count="66" uniqueCount="36">
  <si>
    <t>Bangalore Electricity Supply Company Limited (BESCOM)</t>
  </si>
  <si>
    <t>ENERGY AUDIT FEEDER WISE REPORT -BAGEPALLI-SECTION</t>
  </si>
  <si>
    <t>Report for the Period from 01-Jun-2025 to 27-Jun-2025</t>
  </si>
  <si>
    <t>E</t>
  </si>
  <si>
    <t>H</t>
  </si>
  <si>
    <t>I</t>
  </si>
  <si>
    <t>T</t>
  </si>
  <si>
    <t>U</t>
  </si>
  <si>
    <t>V</t>
  </si>
  <si>
    <t>X</t>
  </si>
  <si>
    <t>AA</t>
  </si>
  <si>
    <t>AB</t>
  </si>
  <si>
    <t>SLNO</t>
  </si>
  <si>
    <t>STATION NAME</t>
  </si>
  <si>
    <t>FEEDER NAME</t>
  </si>
  <si>
    <t>FEEDER TYPE</t>
  </si>
  <si>
    <t>CONSUMPTION T=(Q-P)*R+S</t>
  </si>
  <si>
    <t>IMPORTED ENERGY</t>
  </si>
  <si>
    <t>EXPORTED ENERGY</t>
  </si>
  <si>
    <t>NET CONSUMPTION X=T+U-V+W</t>
  </si>
  <si>
    <t>TOTAL SALES AA=Y+Z</t>
  </si>
  <si>
    <t>T AND D LOSS AB=(X-W/X)*100</t>
  </si>
  <si>
    <t>BAGEPALLI_66</t>
  </si>
  <si>
    <t>F05-LOCAL</t>
  </si>
  <si>
    <t>MIXED LOAD</t>
  </si>
  <si>
    <t>NJY</t>
  </si>
  <si>
    <t>PATHAPALYA_66</t>
  </si>
  <si>
    <t>F08-T.B-CROSS</t>
  </si>
  <si>
    <t>CHAKAVELU_66</t>
  </si>
  <si>
    <t>F02-VANDAMAN-DAM</t>
  </si>
  <si>
    <t>IDLE</t>
  </si>
  <si>
    <t>CHELUR_66</t>
  </si>
  <si>
    <t>F03-IDLE2</t>
  </si>
  <si>
    <t>F08-MUGIREDDYPALLI</t>
  </si>
  <si>
    <t>T AND D LOSS AB=(X-W/X)*101</t>
  </si>
  <si>
    <t xml:space="preserve"> Required  T AND D LOSS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</si>
</sst>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b/>
      <sz val="14"/>
      <color rgb="FFFF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Border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7">
    <dxf>
      <font>
        <b/>
        <strike val="0"/>
        <outline val="0"/>
        <shadow val="0"/>
        <u val="none"/>
        <vertAlign val="baseline"/>
        <sz val="14"/>
        <color rgb="FFFF0000"/>
        <name val="Calibri"/>
        <family val="2"/>
        <scheme val="none"/>
      </font>
      <numFmt numFmtId="2" formatCode="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FF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B01115-79C7-4B51-91C5-8B4E954EED03}" name="Table13" displayName="Table13" ref="A8:L13" totalsRowShown="0" headerRowDxfId="16" dataDxfId="14" headerRowBorderDxfId="15" tableBorderDxfId="13" totalsRowBorderDxfId="12">
  <autoFilter ref="A8:L13" xr:uid="{00000000-0009-0000-0100-000001000000}"/>
  <sortState xmlns:xlrd2="http://schemas.microsoft.com/office/spreadsheetml/2017/richdata2" ref="A9:J13">
    <sortCondition ref="B8:B13"/>
  </sortState>
  <tableColumns count="12">
    <tableColumn id="1" xr3:uid="{2BAF8195-98E9-45EA-9C4D-4D33F98745BA}" name="SLNO" dataDxfId="11"/>
    <tableColumn id="6" xr3:uid="{BA6A99A3-F38B-4102-90ED-89DE0177E71C}" name="STATION NAME" dataDxfId="10"/>
    <tableColumn id="9" xr3:uid="{D157D85A-DE6C-4EBA-A17C-7577C6A5BCAE}" name="FEEDER NAME" dataDxfId="9"/>
    <tableColumn id="10" xr3:uid="{22359DC6-47FA-4A2A-BAEB-350A68C08CFE}" name="FEEDER TYPE" dataDxfId="8"/>
    <tableColumn id="21" xr3:uid="{CE6B8965-6312-4780-AB4F-7DE2E0E59B99}" name="CONSUMPTION T=(Q-P)*R+S" dataDxfId="7"/>
    <tableColumn id="22" xr3:uid="{9F59B35B-DBDC-4CBB-AA50-666C0B678980}" name="IMPORTED ENERGY" dataDxfId="6"/>
    <tableColumn id="23" xr3:uid="{4D81E4B0-0A23-4F98-B054-9AED5FA65F55}" name="EXPORTED ENERGY" dataDxfId="5"/>
    <tableColumn id="25" xr3:uid="{118B56FE-3880-4A8B-8269-0B9083944F2E}" name="NET CONSUMPTION X=T+U-V+W" dataDxfId="4">
      <calculatedColumnFormula>Table13[[#This Row],[CONSUMPTION T=(Q-P)*R+S]]+Table13[[#This Row],[IMPORTED ENERGY]]-Table13[[#This Row],[EXPORTED ENERGY]]</calculatedColumnFormula>
    </tableColumn>
    <tableColumn id="28" xr3:uid="{C3AA682B-B8E6-44C5-86BF-512B5752881A}" name="TOTAL SALES AA=Y+Z" dataDxfId="3"/>
    <tableColumn id="29" xr3:uid="{1D4187A6-8647-4B32-A679-112A27EA98D6}" name="T AND D LOSS AB=(X-W/X)*100" dataDxfId="2"/>
    <tableColumn id="2" xr3:uid="{0CB3E97E-6B95-4F78-9748-EAB370C9AB18}" name="T AND D LOSS AB=(X-W/X)*101" dataDxfId="1">
      <calculatedColumnFormula>Table13[[#This Row],[NET CONSUMPTION X=T+U-V+W]]-Table13[[#This Row],[TOTAL SALES AA=Y+Z]]</calculatedColumnFormula>
    </tableColumn>
    <tableColumn id="3" xr3:uid="{6BAA7F07-6854-4480-B825-83D744ACF6BF}" name=" Required  T AND D LOSS " dataDxfId="0">
      <calculatedColumnFormula>Table13[[#This Row],[T AND D LOSS AB=(X-W/X)*101]]/Table13[[#This Row],[NET CONSUMPTION X=T+U-V+W]]*100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F345-7D15-42DC-8D30-096BC31AC56B}">
  <dimension ref="A1:L13"/>
  <sheetViews>
    <sheetView tabSelected="1" zoomScaleNormal="100" workbookViewId="0">
      <selection activeCell="H21" sqref="H21"/>
    </sheetView>
  </sheetViews>
  <sheetFormatPr defaultRowHeight="15" x14ac:dyDescent="0.25"/>
  <cols>
    <col min="1" max="1" width="7.28515625" customWidth="1"/>
    <col min="2" max="2" width="19" customWidth="1"/>
    <col min="3" max="3" width="22.140625" customWidth="1"/>
    <col min="4" max="4" width="14.7109375" customWidth="1"/>
    <col min="5" max="5" width="13.42578125" style="4" customWidth="1"/>
    <col min="6" max="6" width="13.85546875" style="4" customWidth="1"/>
    <col min="7" max="7" width="16.7109375" style="4" customWidth="1"/>
    <col min="8" max="8" width="14.42578125" style="4" customWidth="1"/>
    <col min="9" max="9" width="13.140625" style="4" customWidth="1"/>
    <col min="10" max="10" width="13.85546875" style="4" customWidth="1"/>
    <col min="11" max="11" width="0" hidden="1" customWidth="1"/>
    <col min="12" max="12" width="14" customWidth="1"/>
  </cols>
  <sheetData>
    <row r="1" spans="1:12" ht="18.75" x14ac:dyDescent="0.3">
      <c r="A1" s="20" t="s">
        <v>0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</row>
    <row r="2" spans="1:12" ht="18.75" x14ac:dyDescent="0.3">
      <c r="A2" s="20" t="s">
        <v>1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</row>
    <row r="3" spans="1:12" ht="18.75" x14ac:dyDescent="0.3">
      <c r="A3" s="20" t="s">
        <v>2</v>
      </c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</row>
    <row r="4" spans="1:12" ht="3" customHeight="1" x14ac:dyDescent="0.25">
      <c r="A4" s="1"/>
      <c r="B4" s="1"/>
      <c r="C4" s="1"/>
      <c r="D4" s="1"/>
    </row>
    <row r="5" spans="1:12" hidden="1" x14ac:dyDescent="0.25">
      <c r="A5" s="1"/>
      <c r="B5" s="1"/>
      <c r="C5" s="1"/>
      <c r="D5" s="1"/>
    </row>
    <row r="6" spans="1:12" hidden="1" x14ac:dyDescent="0.25">
      <c r="A6" s="2"/>
      <c r="B6" s="2"/>
      <c r="C6" s="2"/>
      <c r="D6" s="2"/>
      <c r="E6" s="5"/>
      <c r="F6" s="5"/>
      <c r="G6" s="5"/>
      <c r="H6" s="5"/>
      <c r="I6" s="5"/>
      <c r="J6" s="5"/>
    </row>
    <row r="7" spans="1:12" x14ac:dyDescent="0.25">
      <c r="A7" s="6"/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2" s="3" customFormat="1" ht="47.25" customHeight="1" x14ac:dyDescent="0.25">
      <c r="A8" s="9" t="s">
        <v>12</v>
      </c>
      <c r="B8" s="10" t="s">
        <v>13</v>
      </c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20</v>
      </c>
      <c r="J8" s="16" t="s">
        <v>21</v>
      </c>
      <c r="K8" s="10" t="s">
        <v>34</v>
      </c>
      <c r="L8" s="19" t="s">
        <v>35</v>
      </c>
    </row>
    <row r="9" spans="1:12" ht="30" customHeight="1" x14ac:dyDescent="0.25">
      <c r="A9" s="11">
        <v>1</v>
      </c>
      <c r="B9" s="8" t="s">
        <v>22</v>
      </c>
      <c r="C9" s="8" t="s">
        <v>23</v>
      </c>
      <c r="D9" s="8" t="s">
        <v>24</v>
      </c>
      <c r="E9" s="13">
        <v>1564200</v>
      </c>
      <c r="F9" s="14">
        <v>0</v>
      </c>
      <c r="G9" s="15">
        <v>280000</v>
      </c>
      <c r="H9" s="8">
        <f>Table13[[#This Row],[CONSUMPTION T=(Q-P)*R+S]]+Table13[[#This Row],[IMPORTED ENERGY]]-Table13[[#This Row],[EXPORTED ENERGY]]</f>
        <v>1284200</v>
      </c>
      <c r="I9" s="12">
        <v>1154555.919</v>
      </c>
      <c r="J9" s="17">
        <v>15.37</v>
      </c>
      <c r="K9" s="11">
        <f>Table13[[#This Row],[NET CONSUMPTION X=T+U-V+W]]-Table13[[#This Row],[TOTAL SALES AA=Y+Z]]</f>
        <v>129644.08100000001</v>
      </c>
      <c r="L9" s="18">
        <f>Table13[[#This Row],[T AND D LOSS AB=(X-W/X)*101]]/Table13[[#This Row],[NET CONSUMPTION X=T+U-V+W]]*100</f>
        <v>10.095318564086591</v>
      </c>
    </row>
    <row r="10" spans="1:12" ht="30" customHeight="1" x14ac:dyDescent="0.25">
      <c r="A10" s="11">
        <v>2</v>
      </c>
      <c r="B10" s="8" t="s">
        <v>22</v>
      </c>
      <c r="C10" s="8" t="s">
        <v>27</v>
      </c>
      <c r="D10" s="8" t="s">
        <v>24</v>
      </c>
      <c r="E10" s="13">
        <v>773400</v>
      </c>
      <c r="F10" s="14">
        <v>0</v>
      </c>
      <c r="G10" s="15">
        <v>345510</v>
      </c>
      <c r="H10" s="8">
        <f>Table13[[#This Row],[CONSUMPTION T=(Q-P)*R+S]]+Table13[[#This Row],[IMPORTED ENERGY]]-Table13[[#This Row],[EXPORTED ENERGY]]</f>
        <v>427890</v>
      </c>
      <c r="I10" s="12">
        <v>388542.29300000001</v>
      </c>
      <c r="J10" s="17">
        <v>4.74</v>
      </c>
      <c r="K10" s="11">
        <f>Table13[[#This Row],[NET CONSUMPTION X=T+U-V+W]]-Table13[[#This Row],[TOTAL SALES AA=Y+Z]]</f>
        <v>39347.706999999995</v>
      </c>
      <c r="L10" s="18">
        <f>Table13[[#This Row],[T AND D LOSS AB=(X-W/X)*101]]/Table13[[#This Row],[NET CONSUMPTION X=T+U-V+W]]*100</f>
        <v>9.1957528804131901</v>
      </c>
    </row>
    <row r="11" spans="1:12" ht="30" customHeight="1" x14ac:dyDescent="0.25">
      <c r="A11" s="11">
        <v>3</v>
      </c>
      <c r="B11" s="8" t="s">
        <v>28</v>
      </c>
      <c r="C11" s="8" t="s">
        <v>29</v>
      </c>
      <c r="D11" s="8" t="s">
        <v>30</v>
      </c>
      <c r="E11" s="13">
        <v>0</v>
      </c>
      <c r="F11" s="15">
        <v>98</v>
      </c>
      <c r="G11" s="14">
        <v>0</v>
      </c>
      <c r="H11" s="8">
        <f>Table13[[#This Row],[CONSUMPTION T=(Q-P)*R+S]]+Table13[[#This Row],[IMPORTED ENERGY]]-Table13[[#This Row],[EXPORTED ENERGY]]</f>
        <v>98</v>
      </c>
      <c r="I11" s="12">
        <v>98</v>
      </c>
      <c r="J11" s="17">
        <v>-9800</v>
      </c>
      <c r="K11" s="11">
        <f>Table13[[#This Row],[NET CONSUMPTION X=T+U-V+W]]-Table13[[#This Row],[TOTAL SALES AA=Y+Z]]</f>
        <v>0</v>
      </c>
      <c r="L11" s="18">
        <f>Table13[[#This Row],[T AND D LOSS AB=(X-W/X)*101]]/Table13[[#This Row],[NET CONSUMPTION X=T+U-V+W]]*100</f>
        <v>0</v>
      </c>
    </row>
    <row r="12" spans="1:12" ht="30" customHeight="1" x14ac:dyDescent="0.25">
      <c r="A12" s="11">
        <v>4</v>
      </c>
      <c r="B12" s="8" t="s">
        <v>31</v>
      </c>
      <c r="C12" s="8" t="s">
        <v>33</v>
      </c>
      <c r="D12" s="8" t="s">
        <v>25</v>
      </c>
      <c r="E12" s="13">
        <v>167360</v>
      </c>
      <c r="F12" s="14">
        <v>0</v>
      </c>
      <c r="G12" s="15">
        <v>17000</v>
      </c>
      <c r="H12" s="8">
        <f>Table13[[#This Row],[CONSUMPTION T=(Q-P)*R+S]]+Table13[[#This Row],[IMPORTED ENERGY]]-Table13[[#This Row],[EXPORTED ENERGY]]</f>
        <v>150360</v>
      </c>
      <c r="I12" s="12">
        <v>135860</v>
      </c>
      <c r="J12" s="17">
        <v>18.82</v>
      </c>
      <c r="K12" s="11">
        <f>Table13[[#This Row],[NET CONSUMPTION X=T+U-V+W]]-Table13[[#This Row],[TOTAL SALES AA=Y+Z]]</f>
        <v>14500</v>
      </c>
      <c r="L12" s="18">
        <f>Table13[[#This Row],[T AND D LOSS AB=(X-W/X)*101]]/Table13[[#This Row],[NET CONSUMPTION X=T+U-V+W]]*100</f>
        <v>9.6435222133546166</v>
      </c>
    </row>
    <row r="13" spans="1:12" ht="30" customHeight="1" x14ac:dyDescent="0.25">
      <c r="A13" s="11">
        <v>5</v>
      </c>
      <c r="B13" s="8" t="s">
        <v>26</v>
      </c>
      <c r="C13" s="8" t="s">
        <v>32</v>
      </c>
      <c r="D13" s="8" t="s">
        <v>30</v>
      </c>
      <c r="E13" s="13">
        <v>0</v>
      </c>
      <c r="F13" s="15">
        <v>111000</v>
      </c>
      <c r="G13" s="14">
        <v>0</v>
      </c>
      <c r="H13" s="8">
        <f>Table13[[#This Row],[CONSUMPTION T=(Q-P)*R+S]]+Table13[[#This Row],[IMPORTED ENERGY]]-Table13[[#This Row],[EXPORTED ENERGY]]</f>
        <v>111000</v>
      </c>
      <c r="I13" s="12">
        <v>100242.122</v>
      </c>
      <c r="J13" s="17">
        <v>-0.24</v>
      </c>
      <c r="K13" s="11">
        <f>Table13[[#This Row],[NET CONSUMPTION X=T+U-V+W]]-Table13[[#This Row],[TOTAL SALES AA=Y+Z]]</f>
        <v>10757.877999999997</v>
      </c>
      <c r="L13" s="18">
        <f>Table13[[#This Row],[T AND D LOSS AB=(X-W/X)*101]]/Table13[[#This Row],[NET CONSUMPTION X=T+U-V+W]]*100</f>
        <v>9.691781981981979</v>
      </c>
    </row>
  </sheetData>
  <mergeCells count="3">
    <mergeCell ref="A1:J1"/>
    <mergeCell ref="A2:J2"/>
    <mergeCell ref="A3:J3"/>
  </mergeCells>
  <pageMargins left="0.18" right="0.17" top="0.52" bottom="0.5" header="0.5" footer="0.5"/>
  <pageSetup paperSize="9" scale="8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BPL EA T&amp;D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2025-06-27T10:09:14Z</cp:lastPrinted>
  <dcterms:created xsi:type="dcterms:W3CDTF">2025-06-27T04:55:23Z</dcterms:created>
  <dcterms:modified xsi:type="dcterms:W3CDTF">2025-06-27T10:10:27Z</dcterms:modified>
</cp:coreProperties>
</file>