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95" windowWidth="23655" windowHeight="9405" activeTab="1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Z49" i="3"/>
  <c r="AD49" s="1"/>
  <c r="U49"/>
  <c r="Z48"/>
  <c r="AD48" s="1"/>
  <c r="U48"/>
  <c r="Z47"/>
  <c r="AD47" s="1"/>
  <c r="U47"/>
  <c r="Z46"/>
  <c r="AD46" s="1"/>
  <c r="U46"/>
  <c r="Z45"/>
  <c r="AD45" s="1"/>
  <c r="U45"/>
  <c r="Z44"/>
  <c r="AD44" s="1"/>
  <c r="U44"/>
  <c r="Z43"/>
  <c r="AD43" s="1"/>
  <c r="U43"/>
  <c r="Z42"/>
  <c r="AD42" s="1"/>
  <c r="U42"/>
  <c r="Z41"/>
  <c r="AD41" s="1"/>
  <c r="U41"/>
  <c r="Z40"/>
  <c r="AD40" s="1"/>
  <c r="U40"/>
  <c r="Z39"/>
  <c r="AD39" s="1"/>
  <c r="U39"/>
  <c r="Z38"/>
  <c r="AD38" s="1"/>
  <c r="U38"/>
  <c r="Z37"/>
  <c r="AD37" s="1"/>
  <c r="U37"/>
  <c r="Z36"/>
  <c r="AD36" s="1"/>
  <c r="U36"/>
  <c r="Z35"/>
  <c r="AD35" s="1"/>
  <c r="U35"/>
  <c r="Z34"/>
  <c r="AD34" s="1"/>
  <c r="U34"/>
  <c r="Z33"/>
  <c r="AD33" s="1"/>
  <c r="U33"/>
  <c r="Z32"/>
  <c r="AD32" s="1"/>
  <c r="U32"/>
  <c r="Z31"/>
  <c r="AD31" s="1"/>
  <c r="U31"/>
  <c r="Z30"/>
  <c r="AD30" s="1"/>
  <c r="U30"/>
  <c r="Z29"/>
  <c r="AD29" s="1"/>
  <c r="U29"/>
  <c r="Z28"/>
  <c r="AD28" s="1"/>
  <c r="U28"/>
  <c r="Z27"/>
  <c r="AD27" s="1"/>
  <c r="U27"/>
  <c r="Z26"/>
  <c r="AD26" s="1"/>
  <c r="U26"/>
  <c r="Z25"/>
  <c r="AD25" s="1"/>
  <c r="U25"/>
  <c r="Z24"/>
  <c r="AD24" s="1"/>
  <c r="U24"/>
  <c r="Z23"/>
  <c r="AD23" s="1"/>
  <c r="U23"/>
  <c r="Z22"/>
  <c r="AD22" s="1"/>
  <c r="U22"/>
  <c r="Z21"/>
  <c r="AD21" s="1"/>
  <c r="U21"/>
  <c r="Z20"/>
  <c r="AD20" s="1"/>
  <c r="U20"/>
  <c r="Z19"/>
  <c r="AD19" s="1"/>
  <c r="U19"/>
  <c r="Z18"/>
  <c r="AD18" s="1"/>
  <c r="U18"/>
  <c r="Z17"/>
  <c r="AD17" s="1"/>
  <c r="U17"/>
  <c r="Z16"/>
  <c r="AD16" s="1"/>
  <c r="U16"/>
  <c r="Z15"/>
  <c r="AD15" s="1"/>
  <c r="U15"/>
  <c r="Z14"/>
  <c r="AD14" s="1"/>
  <c r="U14"/>
  <c r="Z13"/>
  <c r="AD13" s="1"/>
  <c r="U13"/>
  <c r="Z12"/>
  <c r="AD12" s="1"/>
  <c r="U12"/>
  <c r="Z11"/>
  <c r="AD11" s="1"/>
  <c r="U11"/>
  <c r="Z10"/>
  <c r="AD10" s="1"/>
  <c r="U10"/>
  <c r="Z9"/>
  <c r="AD9" s="1"/>
  <c r="U9"/>
  <c r="U21" i="2"/>
  <c r="U43"/>
  <c r="U95"/>
  <c r="U53"/>
  <c r="U63"/>
  <c r="U33"/>
  <c r="U66"/>
  <c r="U13"/>
  <c r="U56"/>
  <c r="U64"/>
  <c r="U49"/>
  <c r="U87"/>
  <c r="U34"/>
  <c r="U19"/>
  <c r="U82"/>
  <c r="U47"/>
  <c r="U58"/>
  <c r="U29"/>
  <c r="U100"/>
  <c r="U94"/>
  <c r="U81"/>
  <c r="U113"/>
  <c r="U109"/>
  <c r="U99"/>
  <c r="U57"/>
  <c r="U41"/>
  <c r="U83"/>
  <c r="U75"/>
  <c r="U93"/>
  <c r="U108"/>
  <c r="U40"/>
  <c r="U23"/>
  <c r="U115"/>
  <c r="U62"/>
  <c r="U105"/>
  <c r="U90"/>
  <c r="U71"/>
  <c r="U18"/>
  <c r="U37"/>
  <c r="U60"/>
  <c r="U59"/>
  <c r="U68"/>
  <c r="U24"/>
  <c r="U9"/>
  <c r="U45"/>
  <c r="U32"/>
  <c r="U72"/>
  <c r="U42"/>
  <c r="U73"/>
  <c r="U88"/>
  <c r="U103"/>
  <c r="U107"/>
  <c r="U39"/>
  <c r="U80"/>
  <c r="U10"/>
  <c r="U112"/>
  <c r="U101"/>
  <c r="U25"/>
  <c r="U50"/>
  <c r="U76"/>
  <c r="U70"/>
  <c r="U11"/>
  <c r="U48"/>
  <c r="U86"/>
  <c r="U28"/>
  <c r="U65"/>
  <c r="U44"/>
  <c r="U15"/>
  <c r="U38"/>
  <c r="U96"/>
  <c r="U78"/>
  <c r="U102"/>
  <c r="U106"/>
  <c r="U104"/>
  <c r="U54"/>
  <c r="U116"/>
  <c r="U111"/>
  <c r="U117"/>
  <c r="U22"/>
  <c r="U79"/>
  <c r="U12"/>
  <c r="U31"/>
  <c r="U52"/>
  <c r="U69"/>
  <c r="U46"/>
  <c r="U26"/>
  <c r="U85"/>
  <c r="U67"/>
  <c r="U92"/>
  <c r="U97"/>
  <c r="U114"/>
  <c r="U20"/>
  <c r="U110"/>
  <c r="U27"/>
  <c r="U98"/>
  <c r="U17"/>
  <c r="U118"/>
  <c r="U89"/>
  <c r="U51"/>
  <c r="U35"/>
  <c r="U14"/>
  <c r="U61"/>
  <c r="U30"/>
  <c r="U36"/>
  <c r="U55"/>
  <c r="U74"/>
  <c r="U16"/>
  <c r="U77"/>
  <c r="U84"/>
  <c r="U91"/>
  <c r="Z43"/>
  <c r="AD43" s="1"/>
  <c r="Z95"/>
  <c r="AD95" s="1"/>
  <c r="Z53"/>
  <c r="AD53" s="1"/>
  <c r="Z63"/>
  <c r="AD63" s="1"/>
  <c r="Z33"/>
  <c r="AD33" s="1"/>
  <c r="Z66"/>
  <c r="AD66" s="1"/>
  <c r="Z13"/>
  <c r="AD13" s="1"/>
  <c r="Z56"/>
  <c r="AD56" s="1"/>
  <c r="Z64"/>
  <c r="AD64" s="1"/>
  <c r="Z49"/>
  <c r="AD49" s="1"/>
  <c r="Z87"/>
  <c r="AD87" s="1"/>
  <c r="Z34"/>
  <c r="AD34" s="1"/>
  <c r="Z19"/>
  <c r="AD19" s="1"/>
  <c r="Z82"/>
  <c r="AD82" s="1"/>
  <c r="Z47"/>
  <c r="AD47" s="1"/>
  <c r="Z58"/>
  <c r="AD58" s="1"/>
  <c r="Z29"/>
  <c r="AD29" s="1"/>
  <c r="Z100"/>
  <c r="AD100" s="1"/>
  <c r="Z94"/>
  <c r="AD94" s="1"/>
  <c r="Z81"/>
  <c r="AD81" s="1"/>
  <c r="Z113"/>
  <c r="AD113" s="1"/>
  <c r="Z109"/>
  <c r="AD109" s="1"/>
  <c r="Z99"/>
  <c r="AD99" s="1"/>
  <c r="Z57"/>
  <c r="AD57" s="1"/>
  <c r="Z41"/>
  <c r="AD41" s="1"/>
  <c r="Z83"/>
  <c r="AD83" s="1"/>
  <c r="Z75"/>
  <c r="AD75" s="1"/>
  <c r="Z93"/>
  <c r="AD93" s="1"/>
  <c r="Z108"/>
  <c r="AD108" s="1"/>
  <c r="Z40"/>
  <c r="AD40" s="1"/>
  <c r="Z23"/>
  <c r="AD23" s="1"/>
  <c r="Z115"/>
  <c r="AD115" s="1"/>
  <c r="Z62"/>
  <c r="AD62" s="1"/>
  <c r="Z105"/>
  <c r="AD105" s="1"/>
  <c r="Z90"/>
  <c r="AD90" s="1"/>
  <c r="Z71"/>
  <c r="AD71" s="1"/>
  <c r="Z18"/>
  <c r="AD18" s="1"/>
  <c r="Z37"/>
  <c r="AD37" s="1"/>
  <c r="Z60"/>
  <c r="AD60" s="1"/>
  <c r="Z59"/>
  <c r="AD59" s="1"/>
  <c r="Z68"/>
  <c r="AD68" s="1"/>
  <c r="Z24"/>
  <c r="AD24" s="1"/>
  <c r="Z9"/>
  <c r="AD9" s="1"/>
  <c r="Z45"/>
  <c r="AD45" s="1"/>
  <c r="Z32"/>
  <c r="AD32" s="1"/>
  <c r="Z72"/>
  <c r="AD72" s="1"/>
  <c r="Z42"/>
  <c r="AD42" s="1"/>
  <c r="Z73"/>
  <c r="AD73" s="1"/>
  <c r="Z88"/>
  <c r="AD88" s="1"/>
  <c r="Z103"/>
  <c r="AD103" s="1"/>
  <c r="Z107"/>
  <c r="AD107" s="1"/>
  <c r="Z39"/>
  <c r="AD39" s="1"/>
  <c r="Z80"/>
  <c r="AD80" s="1"/>
  <c r="Z10"/>
  <c r="AD10" s="1"/>
  <c r="Z112"/>
  <c r="AD112" s="1"/>
  <c r="Z101"/>
  <c r="AD101" s="1"/>
  <c r="Z25"/>
  <c r="AD25" s="1"/>
  <c r="Z50"/>
  <c r="AD50" s="1"/>
  <c r="Z76"/>
  <c r="AD76" s="1"/>
  <c r="Z70"/>
  <c r="AD70" s="1"/>
  <c r="Z11"/>
  <c r="AD11" s="1"/>
  <c r="Z48"/>
  <c r="AD48" s="1"/>
  <c r="Z86"/>
  <c r="AD86" s="1"/>
  <c r="Z28"/>
  <c r="AD28" s="1"/>
  <c r="Z65"/>
  <c r="AD65" s="1"/>
  <c r="Z44"/>
  <c r="AD44" s="1"/>
  <c r="Z15"/>
  <c r="AD15" s="1"/>
  <c r="Z38"/>
  <c r="AD38" s="1"/>
  <c r="Z96"/>
  <c r="AD96" s="1"/>
  <c r="Z78"/>
  <c r="AD78" s="1"/>
  <c r="Z102"/>
  <c r="AD102" s="1"/>
  <c r="Z106"/>
  <c r="AD106" s="1"/>
  <c r="Z104"/>
  <c r="AD104" s="1"/>
  <c r="Z54"/>
  <c r="AD54" s="1"/>
  <c r="Z116"/>
  <c r="AD116" s="1"/>
  <c r="Z111"/>
  <c r="AD111" s="1"/>
  <c r="Z117"/>
  <c r="AD117" s="1"/>
  <c r="Z22"/>
  <c r="AD22" s="1"/>
  <c r="Z79"/>
  <c r="AD79" s="1"/>
  <c r="Z12"/>
  <c r="AD12" s="1"/>
  <c r="Z31"/>
  <c r="AD31" s="1"/>
  <c r="Z52"/>
  <c r="AD52" s="1"/>
  <c r="Z69"/>
  <c r="AD69" s="1"/>
  <c r="Z46"/>
  <c r="AD46" s="1"/>
  <c r="Z26"/>
  <c r="AD26" s="1"/>
  <c r="Z85"/>
  <c r="AD85" s="1"/>
  <c r="Z67"/>
  <c r="AD67" s="1"/>
  <c r="Z92"/>
  <c r="AD92" s="1"/>
  <c r="Z97"/>
  <c r="AD97" s="1"/>
  <c r="Z114"/>
  <c r="AD114" s="1"/>
  <c r="Z20"/>
  <c r="AD20" s="1"/>
  <c r="Z110"/>
  <c r="AD110" s="1"/>
  <c r="Z27"/>
  <c r="AD27" s="1"/>
  <c r="Z98"/>
  <c r="AD98" s="1"/>
  <c r="Z17"/>
  <c r="AD17" s="1"/>
  <c r="Z118"/>
  <c r="AD118" s="1"/>
  <c r="Z89"/>
  <c r="AD89" s="1"/>
  <c r="Z51"/>
  <c r="AD51" s="1"/>
  <c r="Z35"/>
  <c r="AD35" s="1"/>
  <c r="Z14"/>
  <c r="AD14" s="1"/>
  <c r="Z61"/>
  <c r="AD61" s="1"/>
  <c r="Z30"/>
  <c r="AD30" s="1"/>
  <c r="Z36"/>
  <c r="AD36" s="1"/>
  <c r="Z55"/>
  <c r="AD55" s="1"/>
  <c r="Z74"/>
  <c r="AD74" s="1"/>
  <c r="Z16"/>
  <c r="AD16" s="1"/>
  <c r="Z77"/>
  <c r="AD77" s="1"/>
  <c r="Z84"/>
  <c r="AD84" s="1"/>
  <c r="Z91"/>
  <c r="AD91" s="1"/>
  <c r="Z21"/>
  <c r="AD21" s="1"/>
</calcChain>
</file>

<file path=xl/sharedStrings.xml><?xml version="1.0" encoding="utf-8"?>
<sst xmlns="http://schemas.openxmlformats.org/spreadsheetml/2006/main" count="2011" uniqueCount="398">
  <si>
    <t>Bangalore Electricity Supply Company Limited (BESCOM)</t>
  </si>
  <si>
    <t>ENERGY AUDIT FEEDER WISE REPORT -MALUR-SECTION</t>
  </si>
  <si>
    <t>Report for the Period from 01-Jun-2025 to 26-Jun-2025</t>
  </si>
  <si>
    <t xml:space="preserve">Generated By: </t>
  </si>
  <si>
    <t>AET MLR</t>
  </si>
  <si>
    <t xml:space="preserve">Generated On: </t>
  </si>
  <si>
    <t>26-06-2025 10:12:45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</si>
  <si>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</si>
  <si>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</si>
  <si>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</si>
  <si>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</si>
  <si>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</si>
  <si>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</si>
  <si>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</si>
  <si>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</si>
  <si>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</si>
  <si>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</si>
  <si>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</si>
  <si>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</si>
  <si>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</si>
  <si>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</si>
  <si>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</si>
  <si>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</si>
  <si>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</si>
  <si>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</si>
  <si>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</si>
  <si>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</si>
  <si>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</si>
  <si>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</si>
  <si>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</si>
  <si>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</si>
  <si>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</si>
  <si>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</si>
  <si>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</si>
  <si>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</si>
  <si>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</si>
  <si>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</si>
  <si>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</si>
  <si>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</si>
  <si>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</si>
  <si>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</si>
  <si>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</si>
  <si>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</si>
  <si>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</si>
  <si>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</si>
  <si>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</si>
  <si>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</si>
  <si>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</si>
  <si>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</si>
  <si>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</si>
  <si>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</si>
  <si>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</si>
  <si>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</si>
  <si>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</si>
  <si>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</si>
  <si>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</si>
  <si>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</si>
  <si>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</si>
  <si>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</si>
  <si>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</si>
  <si>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</si>
  <si>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</si>
  <si>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</si>
  <si>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</si>
  <si>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</si>
  <si>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</si>
  <si>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</si>
  <si>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</si>
  <si>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</si>
  <si>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</si>
  <si>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</si>
  <si>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</si>
  <si>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</si>
  <si>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</si>
  <si>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</si>
  <si>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</si>
  <si>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</si>
  <si>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</si>
  <si>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</si>
  <si>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</si>
  <si>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</si>
  <si>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</si>
  <si>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BRAZ</t>
  </si>
  <si>
    <t>BANGALORE RURAL</t>
  </si>
  <si>
    <t>HOSAKOTE</t>
  </si>
  <si>
    <t>JADIGENAHALLI_66</t>
  </si>
  <si>
    <t>F02-JADIGENAHALLI</t>
  </si>
  <si>
    <t>AGRI</t>
  </si>
  <si>
    <t>1210201902010102</t>
  </si>
  <si>
    <t>2025-06-26 10:11:10</t>
  </si>
  <si>
    <t>VOLVO_66</t>
  </si>
  <si>
    <t>F05-INDUSTRIAL</t>
  </si>
  <si>
    <t>INDUSTRIAL</t>
  </si>
  <si>
    <t>1210201905020305</t>
  </si>
  <si>
    <t>F-14-ITC</t>
  </si>
  <si>
    <t>1210201902020305</t>
  </si>
  <si>
    <t>KOLAR</t>
  </si>
  <si>
    <t>KOLAR RURAL</t>
  </si>
  <si>
    <t>VOKKALERI_66</t>
  </si>
  <si>
    <t>F06-NARASAPURA</t>
  </si>
  <si>
    <t>1230102905020304</t>
  </si>
  <si>
    <t>F07-NJY-CHINNAPURA</t>
  </si>
  <si>
    <t>NJY</t>
  </si>
  <si>
    <t>1230102905020305</t>
  </si>
  <si>
    <t>EXPORT TO F07-NJY-CHINNAPURA &amp; MALUR SUB DIVISION</t>
  </si>
  <si>
    <t>KGF</t>
  </si>
  <si>
    <t>BANGARAPETE</t>
  </si>
  <si>
    <t>BUDIKOTE_66</t>
  </si>
  <si>
    <t>F04-BUDIKOTE NJY</t>
  </si>
  <si>
    <t>1230203902020301</t>
  </si>
  <si>
    <t>DC Installation</t>
  </si>
  <si>
    <t>BANGARPET_66</t>
  </si>
  <si>
    <t>F08-HULIBELE</t>
  </si>
  <si>
    <t>1230203903030502</t>
  </si>
  <si>
    <t>F01-KADIRENAHALLI</t>
  </si>
  <si>
    <t>1230203903030501</t>
  </si>
  <si>
    <t>F06-PACHARALAHALLI</t>
  </si>
  <si>
    <t>1230203902010102</t>
  </si>
  <si>
    <t>MALUR</t>
  </si>
  <si>
    <t>MALUR_IND_AREA_66</t>
  </si>
  <si>
    <t>F07-SAINATH</t>
  </si>
  <si>
    <t>1230204903020303</t>
  </si>
  <si>
    <t>F06-BENSAR</t>
  </si>
  <si>
    <t>1230204903020302</t>
  </si>
  <si>
    <t>MALUR_66</t>
  </si>
  <si>
    <t>F12-CHANNAKAL</t>
  </si>
  <si>
    <t>1230204904030504</t>
  </si>
  <si>
    <t>LAKKUR_66</t>
  </si>
  <si>
    <t>F04-CHENNIGARAYAPURA</t>
  </si>
  <si>
    <t>1230204901020301</t>
  </si>
  <si>
    <t>45000 exported to F07-Kodihalli , 45000 exported to F12-Seegepura due to NHAI Work</t>
  </si>
  <si>
    <t>F02-CHIKKA-TIRUPATHI</t>
  </si>
  <si>
    <t>1230204901010102</t>
  </si>
  <si>
    <t xml:space="preserve">280000 imported from F10-Yattakodi due to UG Cable flash over at Lakkur near MUSS load shifted from </t>
  </si>
  <si>
    <t>MASTI_66</t>
  </si>
  <si>
    <t>F11-DODDAKALA-HALLI</t>
  </si>
  <si>
    <t>1230204905020307</t>
  </si>
  <si>
    <t>F05-SHIVARAPATNA</t>
  </si>
  <si>
    <t>1230204904020302</t>
  </si>
  <si>
    <t>F07-CHIKKAIGGALURU</t>
  </si>
  <si>
    <t>1230204905020303</t>
  </si>
  <si>
    <t>F03-KUDIYANUR</t>
  </si>
  <si>
    <t>1230204904010103</t>
  </si>
  <si>
    <t>F16-DODDASHIVARA</t>
  </si>
  <si>
    <t>1230204904010202</t>
  </si>
  <si>
    <t>F14-DINNAHALLI</t>
  </si>
  <si>
    <t>1230204905010202</t>
  </si>
  <si>
    <t>F11-APPOLO TRICOAT</t>
  </si>
  <si>
    <t>1230204903010202</t>
  </si>
  <si>
    <t>F20-HAROHALLI</t>
  </si>
  <si>
    <t>1230204904010109</t>
  </si>
  <si>
    <t>F19-HUNGENAHALLI</t>
  </si>
  <si>
    <t>1230204904010110</t>
  </si>
  <si>
    <t>20000 imported from F30-Deer field , 260000 imported from F25-Little finger, 142000 imported from F1</t>
  </si>
  <si>
    <t>F15-IFB</t>
  </si>
  <si>
    <t>1230204903010205</t>
  </si>
  <si>
    <t>THORALAKKI_66</t>
  </si>
  <si>
    <t>F06-THURUVALATTI</t>
  </si>
  <si>
    <t>1230204906010102</t>
  </si>
  <si>
    <t>F05-DEVARAHALLI</t>
  </si>
  <si>
    <t>1230204906010104</t>
  </si>
  <si>
    <t>F11-DOMMALUR</t>
  </si>
  <si>
    <t>1230204901010106</t>
  </si>
  <si>
    <t>220000 exported to F09-Fire luxor , 220000 exported to F01-Pura due to lakkur village load shifted t</t>
  </si>
  <si>
    <t>F09-VISHRANTHI-TRUST</t>
  </si>
  <si>
    <t>1210201902020302</t>
  </si>
  <si>
    <t>SD internal exporet &amp; import</t>
  </si>
  <si>
    <t>F13-YEKAN</t>
  </si>
  <si>
    <t>1210201902020301</t>
  </si>
  <si>
    <t>NARSAPUR_66</t>
  </si>
  <si>
    <t>F18-SAMANTHA</t>
  </si>
  <si>
    <t>1230102908010117</t>
  </si>
  <si>
    <t>L/S</t>
  </si>
  <si>
    <t>F04-VOKKALERI</t>
  </si>
  <si>
    <t>1230102905010102</t>
  </si>
  <si>
    <t>F02-KUNTANA-HALLI</t>
  </si>
  <si>
    <t>1230102905010101</t>
  </si>
  <si>
    <t>F25-LITTLE FINGER</t>
  </si>
  <si>
    <t>1230102908010119</t>
  </si>
  <si>
    <t>EXPORTED TO F19 HUNGENAHALLI</t>
  </si>
  <si>
    <t>BETHAMANGALA</t>
  </si>
  <si>
    <t>DODDAKARI_66</t>
  </si>
  <si>
    <t>F07-KODIHALLI AGRI FEEDER</t>
  </si>
  <si>
    <t>1230203906010207</t>
  </si>
  <si>
    <t>F17-SUGGONDAHALLI</t>
  </si>
  <si>
    <t>1230204905010205</t>
  </si>
  <si>
    <t>F13-ABBENAHALLI</t>
  </si>
  <si>
    <t>1230204904010104</t>
  </si>
  <si>
    <t>F09-ANIKARA-HALLI</t>
  </si>
  <si>
    <t>1230204905020305</t>
  </si>
  <si>
    <t>F02-ARALERI</t>
  </si>
  <si>
    <t>1230204904010102</t>
  </si>
  <si>
    <t>F04-RAYASANDRA</t>
  </si>
  <si>
    <t>1230204905010104</t>
  </si>
  <si>
    <t>TEKAL_66</t>
  </si>
  <si>
    <t>F07-HUNSEKOTE</t>
  </si>
  <si>
    <t>1230204902020302</t>
  </si>
  <si>
    <t>F07-CHIKKAKUNTHUR</t>
  </si>
  <si>
    <t>1230204904020304</t>
  </si>
  <si>
    <t>F08-KOMMANAHALLI</t>
  </si>
  <si>
    <t>1230204902020303</t>
  </si>
  <si>
    <t>F02-KURANDAHALLI</t>
  </si>
  <si>
    <t>1230204903010102</t>
  </si>
  <si>
    <t>F01-AEGON BATTERY</t>
  </si>
  <si>
    <t>1230204903010101</t>
  </si>
  <si>
    <t>F05-S.L-CEREMIC</t>
  </si>
  <si>
    <t>1230204903020301</t>
  </si>
  <si>
    <t>MCH NOT UPDATED IN TRM</t>
  </si>
  <si>
    <t>F03-TEKAL</t>
  </si>
  <si>
    <t>1230204902010103</t>
  </si>
  <si>
    <t>F09-FIRE-LUXOR</t>
  </si>
  <si>
    <t>DOMESTIC</t>
  </si>
  <si>
    <t>1230204901020304</t>
  </si>
  <si>
    <t>220000 imported from F11-Dommalur   due to lakkur village load shifted to F09 to F11</t>
  </si>
  <si>
    <t>F05-IND.EXPRESS</t>
  </si>
  <si>
    <t>1230204902010105</t>
  </si>
  <si>
    <t>F09-NOSAGERE</t>
  </si>
  <si>
    <t>1230204903010105</t>
  </si>
  <si>
    <t>F12-CITY GRANITE</t>
  </si>
  <si>
    <t>1230204903010203</t>
  </si>
  <si>
    <t>F17-INDUSTRIAL EXPRESS</t>
  </si>
  <si>
    <t>1230204904010203</t>
  </si>
  <si>
    <t>F18-PURVA</t>
  </si>
  <si>
    <t>1230204904020305</t>
  </si>
  <si>
    <t>F04-THORALAKKI NJY</t>
  </si>
  <si>
    <t>1230204906010101</t>
  </si>
  <si>
    <t>F10-YATTAKODI</t>
  </si>
  <si>
    <t>1230204901020305</t>
  </si>
  <si>
    <t xml:space="preserve">280000 exported to F02-chikkathirupathi due to UG Cable flash over at Lakkur near MUSS load shifted </t>
  </si>
  <si>
    <t>F01-ALAHALLI</t>
  </si>
  <si>
    <t>1230204906010105</t>
  </si>
  <si>
    <t>F20-CHLORIDE</t>
  </si>
  <si>
    <t>1230204903020402</t>
  </si>
  <si>
    <t>120000 exported to F19-SRS Steels due to 400sqmm UG Cable flash over at near SRS Seethanayakanahalli</t>
  </si>
  <si>
    <t>F16-PURASANAHALLI</t>
  </si>
  <si>
    <t>1230204903020404</t>
  </si>
  <si>
    <t>DEVANGUNDI_66</t>
  </si>
  <si>
    <t>F02-SHIVANAPURA</t>
  </si>
  <si>
    <t>1210201903010102</t>
  </si>
  <si>
    <t>SD internal e</t>
  </si>
  <si>
    <t>F06-GOOGUTTAHALLI</t>
  </si>
  <si>
    <t>1210201905010101</t>
  </si>
  <si>
    <t>F10-ANEPURA</t>
  </si>
  <si>
    <t>1230102905010104</t>
  </si>
  <si>
    <t>EXPORT</t>
  </si>
  <si>
    <t>F08-NJY-GANGAPURA</t>
  </si>
  <si>
    <t>1230102905010103</t>
  </si>
  <si>
    <t>IMPORT TO F07-NJY-CHINNAPURA</t>
  </si>
  <si>
    <t>F01-INDUSTRIAL</t>
  </si>
  <si>
    <t>1230102908010501</t>
  </si>
  <si>
    <t>EXPORT TO MALUR SUB DIVISION</t>
  </si>
  <si>
    <t>F05-TOWN</t>
  </si>
  <si>
    <t>1230203903010104</t>
  </si>
  <si>
    <t>meter change</t>
  </si>
  <si>
    <t>F12-BANTEHALLI</t>
  </si>
  <si>
    <t>1230204905010105</t>
  </si>
  <si>
    <t>F03-D-N-DODDI</t>
  </si>
  <si>
    <t>1230204905010103</t>
  </si>
  <si>
    <t>F08-FOURTH-PHASE-KIDAB</t>
  </si>
  <si>
    <t>1230204903020304</t>
  </si>
  <si>
    <t>F05-KESARAGERE</t>
  </si>
  <si>
    <t>1230204905020301</t>
  </si>
  <si>
    <t>F01-PURA</t>
  </si>
  <si>
    <t>1230204901010101</t>
  </si>
  <si>
    <t>220000 imported from F11-Dommalur due to energy highway work at lakkur to dommalur load shifted from</t>
  </si>
  <si>
    <t>F04-S-PRAKASH</t>
  </si>
  <si>
    <t>1230204903010104</t>
  </si>
  <si>
    <t>F14-MYLANDAHALLI</t>
  </si>
  <si>
    <t>1230204904010108</t>
  </si>
  <si>
    <t>F10-FLIPKART</t>
  </si>
  <si>
    <t>1230204903010201</t>
  </si>
  <si>
    <t>F16-SONNAPPANAHATTI</t>
  </si>
  <si>
    <t>1230204905010203</t>
  </si>
  <si>
    <t>F18-INDIRA NAGAR</t>
  </si>
  <si>
    <t>1230204903020401</t>
  </si>
  <si>
    <t>F17-MTF</t>
  </si>
  <si>
    <t>1230204903020405</t>
  </si>
  <si>
    <t>F06-NARSAPURA</t>
  </si>
  <si>
    <t>1230102908020303</t>
  </si>
  <si>
    <t>F27-ASK</t>
  </si>
  <si>
    <t>1230102908010102</t>
  </si>
  <si>
    <t>IMPORTED FROM F18 SAMANTHA</t>
  </si>
  <si>
    <t>F19-SWASTHID</t>
  </si>
  <si>
    <t>1230102908010118</t>
  </si>
  <si>
    <t>F29-NEEL METAL</t>
  </si>
  <si>
    <t>1230102908020307</t>
  </si>
  <si>
    <t>F02-K.G.HALLI</t>
  </si>
  <si>
    <t>1230204902010102</t>
  </si>
  <si>
    <t>F10-KUMBARPET</t>
  </si>
  <si>
    <t>1230204904030502</t>
  </si>
  <si>
    <t>F01-KADADENAHALLI</t>
  </si>
  <si>
    <t>1230204904010101</t>
  </si>
  <si>
    <t>F03-LAXMI-ROSHAN</t>
  </si>
  <si>
    <t>1230204903010103</t>
  </si>
  <si>
    <t>F06-MALUR-TOWN</t>
  </si>
  <si>
    <t>1230204904020303</t>
  </si>
  <si>
    <t>F08-MASTI-VENKATESH-IYENGAR</t>
  </si>
  <si>
    <t>1230204905020304</t>
  </si>
  <si>
    <t>F05-SAMPANGERE</t>
  </si>
  <si>
    <t>1230204901020302</t>
  </si>
  <si>
    <t xml:space="preserve">35000 exported to F03-Lakkur due to NHAI Work </t>
  </si>
  <si>
    <t>F02-THURANASI</t>
  </si>
  <si>
    <t>1230204905010102</t>
  </si>
  <si>
    <t>F11-WATERSUPPLY</t>
  </si>
  <si>
    <t>1230204904030503</t>
  </si>
  <si>
    <t>F08-KODUR</t>
  </si>
  <si>
    <t>1230204904030501</t>
  </si>
  <si>
    <t>F13-MASTHI TOWN</t>
  </si>
  <si>
    <t>1230204905010201</t>
  </si>
  <si>
    <t>F15-CHOKKANDAHALLI</t>
  </si>
  <si>
    <t>1230204904010201</t>
  </si>
  <si>
    <t>F21-MARIKAMBA</t>
  </si>
  <si>
    <t>1230204904020306</t>
  </si>
  <si>
    <t>F02-GOLLAHALLI</t>
  </si>
  <si>
    <t>1230204906010103</t>
  </si>
  <si>
    <t>F19-SRS STEELS</t>
  </si>
  <si>
    <t>1230204903020403</t>
  </si>
  <si>
    <t>120000 imported due to 400sqmm UG Cable flash over at near SRS Seethanayakanahalli load shifted from</t>
  </si>
  <si>
    <t>F03-CHIKKANAYAKANAHALLI</t>
  </si>
  <si>
    <t>1230204906010106</t>
  </si>
  <si>
    <t>F15-HASANDAHALLI</t>
  </si>
  <si>
    <t>1230204905010204</t>
  </si>
  <si>
    <t>F02-ALPIN</t>
  </si>
  <si>
    <t>1230102908020301</t>
  </si>
  <si>
    <t>EXPORT TO F16 SCANIA</t>
  </si>
  <si>
    <t>F30-DEER FIELD</t>
  </si>
  <si>
    <t>1230102908020306</t>
  </si>
  <si>
    <t>F12-SEEGEPURA</t>
  </si>
  <si>
    <t>1230204901020306</t>
  </si>
  <si>
    <t>45000 imported from F04-C pura due to NHAI Work</t>
  </si>
  <si>
    <t>F06-M HOSAHALLI</t>
  </si>
  <si>
    <t>1230204905020302</t>
  </si>
  <si>
    <t>F04-HULADENAHALLI</t>
  </si>
  <si>
    <t>1230204902010104</t>
  </si>
  <si>
    <t>F01-KEMPANAHALLI</t>
  </si>
  <si>
    <t>1230204902010101</t>
  </si>
  <si>
    <t>F07-KODIHALLI</t>
  </si>
  <si>
    <t>1230204901020303</t>
  </si>
  <si>
    <t>F03-LAKKUR</t>
  </si>
  <si>
    <t>1230204901010103</t>
  </si>
  <si>
    <t xml:space="preserve">35000 imported from F05-Sampangere due to NHAI Work </t>
  </si>
  <si>
    <t>F04-IRABANAHALLI</t>
  </si>
  <si>
    <t>1230204904020301</t>
  </si>
  <si>
    <t>F06-NELLAHALLI</t>
  </si>
  <si>
    <t>1230204902020301</t>
  </si>
  <si>
    <t>F09-SHETTAHALLI</t>
  </si>
  <si>
    <t>1230204902020304</t>
  </si>
  <si>
    <t>F01-TORALAKKI</t>
  </si>
  <si>
    <t>1230204905010101</t>
  </si>
  <si>
    <t>F10-BANAHALLI</t>
  </si>
  <si>
    <t>1230204902020305</t>
  </si>
  <si>
    <t>F11-NOOTUVE</t>
  </si>
  <si>
    <t>1230204902020306</t>
  </si>
  <si>
    <t>F13-BHAGYA LAKSHMI</t>
  </si>
  <si>
    <t>1230204903010204</t>
  </si>
  <si>
    <t>Column1</t>
  </si>
  <si>
    <t>Column2</t>
  </si>
  <si>
    <t>250000 IM from F03-Lakshmi roshan due to change over</t>
  </si>
  <si>
    <t>50000 IM from F03-Lakshmi roshan due to change over</t>
  </si>
  <si>
    <t>250000 EX to F01-Aegon Battery, 50000 EX to F04-S Prakash, 80000 EX to F06-Bensar due to change over</t>
  </si>
  <si>
    <t>495000 EX to F06-Bensar due to change over</t>
  </si>
  <si>
    <t>50000 Im from F11-Appolo tricoat due to change over</t>
  </si>
  <si>
    <t>50000 EX to F05-S L Ceramic due to change over</t>
  </si>
  <si>
    <t>80000 IM from F03-Lakshmi roshan, 495000 IM from F07-Sainath, 150000 IM from F14-Mylandahalli due to change over</t>
  </si>
  <si>
    <t>120000 IM from F14-Mylandahalli due to change over</t>
  </si>
  <si>
    <t>100000 IM from F14-Mylandahalli due to change over</t>
  </si>
  <si>
    <t>150000 EX to F06-Bensar, 120000 EX to F08-Fourth phase KIADB, 100000 EX to F10-Flipkart, 60000 EX to F13-Bhagyalakshmi due to change over</t>
  </si>
  <si>
    <t>50000 Im from F12-Channakal due to change over</t>
  </si>
  <si>
    <t>50000 EX to F12-City granite, 130000 EX to F13-Bhagyalakshmi due to change over</t>
  </si>
  <si>
    <t>60000 IM from F14-Mylandahalli, 130000 IM from F12-Channakal due to change over</t>
  </si>
  <si>
    <t>50000 IM from F16-Doddashivara due to change over</t>
  </si>
  <si>
    <t>50000 EX to F15-IFB, 70000 EX to F17-MTF due to change over</t>
  </si>
  <si>
    <t>70000 IM from F16-Doddashivara, 150000 IM from F08-Kodur due to change over</t>
  </si>
  <si>
    <t>120000 EX to F10-Kumbarpet due to change over</t>
  </si>
  <si>
    <t>150000 EX to F17-MTF, 30000 Ex to F10-Kumbarpet due to change over</t>
  </si>
  <si>
    <t>150000 EX to F10-Kumbarpet due to change over</t>
  </si>
  <si>
    <t>20000 EX to F10-Kumbarpet due to change over</t>
  </si>
  <si>
    <t>880000 IM from F17-Ind express due to change over</t>
  </si>
  <si>
    <t>880000 Ex to F14-ITC, 100000 EX to F10-Kumbarpet due to change over</t>
  </si>
  <si>
    <t>230000 IM from F05-Industrial due to change over</t>
  </si>
  <si>
    <t>230000 Ex to F04-Irabanahalli due to change over</t>
  </si>
  <si>
    <t>220000Im from F15-Hasandahalli due to change over</t>
  </si>
  <si>
    <t>120000 IM from F06-Malur town, 30000 Im from F08-Kodur, 150000 IM from F15-Chokkandahalli, 20000 Im from F20-Harohalli, 100000 IM form F17-Ind express, 300000 Im from F15-Hasandahalli due to change over</t>
  </si>
  <si>
    <t>220000 Ex to F11-Water supply, 300000 Ex to F10-Kumbarpet, 41000 Ex to F21-Marikamba due to change over</t>
  </si>
  <si>
    <t>330000 EX to F18-Indira nagar due to change over</t>
  </si>
  <si>
    <t>330000 Im from F09-Anikarahalli, 130000 Im from F08-MVI due to change over</t>
  </si>
  <si>
    <t>130000 Ex to F18-Indira nagar, 70000 Ex to F21-Marikamba due to change over</t>
  </si>
  <si>
    <t>65000 Ex to F21-Marikamba due to change over</t>
  </si>
  <si>
    <t>41000 Im from F15-Hasandahalli, 70000 Im from F08-MVI, 65000 IM from F04-Thoralakki NJY, 300000 IM from F11-Doddakallahalli  due to change over</t>
  </si>
  <si>
    <t>300000 Ex to F21-Marikamba due to change over</t>
  </si>
  <si>
    <t>180000 Ex to F01-Kempanahalli due to load shifting</t>
  </si>
  <si>
    <t>180000 Im from F04-Huldenahalli</t>
  </si>
  <si>
    <t>210000 Im from F11-Nootuve</t>
  </si>
  <si>
    <t>20000 Im from F11-Nootuve</t>
  </si>
  <si>
    <t>210000 Ex to F10-Banahalli,20000 EX to F07-Hunasikote, 70000 EX to F02-K G Halli</t>
  </si>
  <si>
    <t>70000 IM from F11-Nootuve</t>
  </si>
  <si>
    <t>80000 EX to F03-Tekal</t>
  </si>
  <si>
    <t>80000 IM from F02-Gollahalli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</si>
</sst>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8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2" fontId="0" fillId="0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/>
    <xf numFmtId="0" fontId="3" fillId="4" borderId="1" xfId="0" applyNumberFormat="1" applyFont="1" applyFill="1" applyBorder="1" applyAlignment="1" applyProtection="1">
      <alignment horizontal="center"/>
    </xf>
    <xf numFmtId="0" fontId="0" fillId="5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2" fontId="0" fillId="5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4">
    <dxf>
      <numFmt numFmtId="2" formatCode="0.00"/>
    </dxf>
    <dxf>
      <numFmt numFmtId="0" formatCode="General"/>
      <fill>
        <patternFill>
          <fgColor indexed="64"/>
          <bgColor rgb="FFFFFF00"/>
        </patternFill>
      </fill>
    </dxf>
    <dxf>
      <numFmt numFmtId="2" formatCode="0.00"/>
    </dxf>
    <dxf>
      <numFmt numFmtId="0" formatCode="General"/>
      <fill>
        <patternFill>
          <fgColor indexed="64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N118" totalsRowShown="0">
  <autoFilter ref="A8:AN118">
    <filterColumn colId="5"/>
    <filterColumn colId="20"/>
    <filterColumn colId="39"/>
  </autoFilter>
  <sortState ref="A9:AM118">
    <sortCondition ref="I8:I118"/>
  </sortState>
  <tableColumns count="40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39" name="Column1" dataDxfId="3">
      <calculatedColumnFormula>Table1[[#This Row],[IP SET INSTALLATION]]*10*200</calculatedColumnFormula>
    </tableColumn>
    <tableColumn id="21" name="CONSUMPTION T=(Q-P)*R+S"/>
    <tableColumn id="22" name="IMPORTED ENERGY"/>
    <tableColumn id="23" name="EXPORTED ENERGY"/>
    <tableColumn id="24" name="SRTPV CONSUMPTION"/>
    <tableColumn id="25" name="NET CONSUMPTION X=T+U-V+W">
      <calculatedColumnFormula>Table1[[#This Row],[CONSUMPTION T=(Q-P)*R+S]]+Table1[[#This Row],[IMPORTED ENERGY]]+-Table1[[#This Row],[EXPORTED ENERGY]]+Table1[[#This Row],[SRTPV CONSUMPTION]]</calculatedColumnFormula>
    </tableColumn>
    <tableColumn id="26" name="METERED SALES"/>
    <tableColumn id="27" name="UNMETERED SALES"/>
    <tableColumn id="28" name="TOTAL SALES AA=Y+Z"/>
    <tableColumn id="29" name="T AND D LOSS AB=(X-W/X)*100" dataDxfId="2">
      <calculatedColumnFormula>(Table1[[#This Row],[NET CONSUMPTION X=T+U-V+W]]-Table1[[#This Row],[TOTAL SALES AA=Y+Z]])/Table1[[#This Row],[NET CONSUMPTION X=T+U-V+W]]*100</calculatedColumnFormula>
    </tableColumn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  <tableColumn id="40" name="Column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AN49" totalsRowShown="0">
  <autoFilter ref="A8:AN49"/>
  <sortState ref="A9:AM118">
    <sortCondition ref="I8:I118"/>
  </sortState>
  <tableColumns count="40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39" name="Column1" dataDxfId="1">
      <calculatedColumnFormula>Table13[[#This Row],[IP SET INSTALLATION]]*10*200</calculatedColumnFormula>
    </tableColumn>
    <tableColumn id="21" name="CONSUMPTION T=(Q-P)*R+S"/>
    <tableColumn id="22" name="IMPORTED ENERGY"/>
    <tableColumn id="23" name="EXPORTED ENERGY"/>
    <tableColumn id="24" name="SRTPV CONSUMPTION"/>
    <tableColumn id="25" name="NET CONSUMPTION X=T+U-V+W">
      <calculatedColumnFormula>Table13[[#This Row],[CONSUMPTION T=(Q-P)*R+S]]+Table13[[#This Row],[IMPORTED ENERGY]]+-Table13[[#This Row],[EXPORTED ENERGY]]+Table13[[#This Row],[SRTPV CONSUMPTION]]</calculatedColumnFormula>
    </tableColumn>
    <tableColumn id="26" name="METERED SALES"/>
    <tableColumn id="27" name="UNMETERED SALES"/>
    <tableColumn id="28" name="TOTAL SALES AA=Y+Z"/>
    <tableColumn id="29" name="T AND D LOSS AB=(X-W/X)*100" dataDxfId="0">
      <calculatedColumnFormula>(Table13[[#This Row],[NET CONSUMPTION X=T+U-V+W]]-Table13[[#This Row],[TOTAL SALES AA=Y+Z]])/Table13[[#This Row],[NET CONSUMPTION X=T+U-V+W]]*100</calculatedColumnFormula>
    </tableColumn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  <tableColumn id="40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topLeftCell="F92" workbookViewId="0">
      <selection activeCell="W106" sqref="W106"/>
    </sheetView>
  </sheetViews>
  <sheetFormatPr defaultRowHeight="15"/>
  <cols>
    <col min="1" max="1" width="9.140625" hidden="1" customWidth="1"/>
    <col min="2" max="3" width="20.7109375" hidden="1" customWidth="1"/>
    <col min="4" max="4" width="12.28515625" hidden="1" customWidth="1"/>
    <col min="5" max="5" width="16.28515625" hidden="1" customWidth="1"/>
    <col min="6" max="6" width="21.28515625" customWidth="1"/>
    <col min="7" max="7" width="18.28515625" hidden="1" customWidth="1"/>
    <col min="8" max="8" width="16.7109375" hidden="1" customWidth="1"/>
    <col min="9" max="9" width="26.28515625" customWidth="1"/>
    <col min="10" max="10" width="11.28515625" customWidth="1"/>
    <col min="11" max="11" width="18.85546875" hidden="1" customWidth="1"/>
    <col min="12" max="12" width="13.42578125" hidden="1" customWidth="1"/>
    <col min="13" max="13" width="20" hidden="1" customWidth="1"/>
    <col min="14" max="14" width="21.85546875" hidden="1" customWidth="1"/>
    <col min="15" max="15" width="10.85546875" hidden="1" customWidth="1"/>
    <col min="16" max="16" width="15.7109375" hidden="1" customWidth="1"/>
    <col min="17" max="18" width="12" hidden="1" customWidth="1"/>
    <col min="19" max="19" width="7.42578125" hidden="1" customWidth="1"/>
    <col min="20" max="20" width="23.5703125" hidden="1" customWidth="1"/>
    <col min="21" max="21" width="13.28515625" style="5" hidden="1" customWidth="1"/>
    <col min="22" max="30" width="10.5703125" customWidth="1"/>
    <col min="31" max="31" width="15.140625" hidden="1" customWidth="1"/>
    <col min="32" max="32" width="15.28515625" hidden="1" customWidth="1"/>
    <col min="33" max="33" width="29.42578125" hidden="1" customWidth="1"/>
    <col min="34" max="35" width="34.7109375" hidden="1" customWidth="1"/>
    <col min="36" max="36" width="93.85546875" hidden="1" customWidth="1"/>
    <col min="37" max="37" width="11.140625" hidden="1" customWidth="1"/>
    <col min="38" max="38" width="19.5703125" hidden="1" customWidth="1"/>
    <col min="39" max="39" width="12.140625" hidden="1" customWidth="1"/>
  </cols>
  <sheetData>
    <row r="1" spans="1:40" ht="18.75">
      <c r="A1" s="16" t="s">
        <v>0</v>
      </c>
      <c r="B1" s="16" t="s">
        <v>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  <c r="O1" s="16" t="s">
        <v>0</v>
      </c>
      <c r="P1" s="16" t="s">
        <v>0</v>
      </c>
      <c r="Q1" s="16" t="s">
        <v>0</v>
      </c>
      <c r="R1" s="16" t="s">
        <v>0</v>
      </c>
      <c r="S1" s="16" t="s">
        <v>0</v>
      </c>
      <c r="T1" s="16" t="s">
        <v>0</v>
      </c>
      <c r="U1" s="16"/>
      <c r="V1" s="16" t="s">
        <v>0</v>
      </c>
      <c r="W1" s="16" t="s">
        <v>0</v>
      </c>
      <c r="X1" s="16" t="s">
        <v>0</v>
      </c>
      <c r="Y1" s="16" t="s">
        <v>0</v>
      </c>
      <c r="Z1" s="16" t="s">
        <v>0</v>
      </c>
      <c r="AA1" s="16" t="s">
        <v>0</v>
      </c>
      <c r="AB1" s="16" t="s">
        <v>0</v>
      </c>
      <c r="AC1" s="16" t="s">
        <v>0</v>
      </c>
      <c r="AD1" s="16" t="s">
        <v>0</v>
      </c>
      <c r="AE1" s="16" t="s">
        <v>0</v>
      </c>
      <c r="AF1" s="16" t="s">
        <v>0</v>
      </c>
      <c r="AG1" s="16" t="s">
        <v>0</v>
      </c>
      <c r="AH1" s="16" t="s">
        <v>0</v>
      </c>
      <c r="AI1" s="16" t="s">
        <v>0</v>
      </c>
      <c r="AJ1" s="16" t="s">
        <v>0</v>
      </c>
      <c r="AK1" s="16" t="s">
        <v>0</v>
      </c>
      <c r="AL1" s="16" t="s">
        <v>0</v>
      </c>
      <c r="AM1" s="16" t="s">
        <v>0</v>
      </c>
    </row>
    <row r="2" spans="1:40" ht="18.75">
      <c r="A2" s="16" t="s">
        <v>1</v>
      </c>
      <c r="B2" s="16" t="s">
        <v>1</v>
      </c>
      <c r="C2" s="16" t="s">
        <v>1</v>
      </c>
      <c r="D2" s="16" t="s">
        <v>1</v>
      </c>
      <c r="E2" s="16" t="s">
        <v>1</v>
      </c>
      <c r="F2" s="16" t="s">
        <v>1</v>
      </c>
      <c r="G2" s="16" t="s">
        <v>1</v>
      </c>
      <c r="H2" s="16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6" t="s">
        <v>1</v>
      </c>
      <c r="P2" s="16" t="s">
        <v>1</v>
      </c>
      <c r="Q2" s="16" t="s">
        <v>1</v>
      </c>
      <c r="R2" s="16" t="s">
        <v>1</v>
      </c>
      <c r="S2" s="16" t="s">
        <v>1</v>
      </c>
      <c r="T2" s="16" t="s">
        <v>1</v>
      </c>
      <c r="U2" s="16"/>
      <c r="V2" s="16" t="s">
        <v>1</v>
      </c>
      <c r="W2" s="16" t="s">
        <v>1</v>
      </c>
      <c r="X2" s="16" t="s">
        <v>1</v>
      </c>
      <c r="Y2" s="16" t="s">
        <v>1</v>
      </c>
      <c r="Z2" s="16" t="s">
        <v>1</v>
      </c>
      <c r="AA2" s="16" t="s">
        <v>1</v>
      </c>
      <c r="AB2" s="16" t="s">
        <v>1</v>
      </c>
      <c r="AC2" s="16" t="s">
        <v>1</v>
      </c>
      <c r="AD2" s="16" t="s">
        <v>1</v>
      </c>
      <c r="AE2" s="16" t="s">
        <v>1</v>
      </c>
      <c r="AF2" s="16" t="s">
        <v>1</v>
      </c>
      <c r="AG2" s="16" t="s">
        <v>1</v>
      </c>
      <c r="AH2" s="16" t="s">
        <v>1</v>
      </c>
      <c r="AI2" s="16" t="s">
        <v>1</v>
      </c>
      <c r="AJ2" s="16" t="s">
        <v>1</v>
      </c>
      <c r="AK2" s="16" t="s">
        <v>1</v>
      </c>
      <c r="AL2" s="16" t="s">
        <v>1</v>
      </c>
      <c r="AM2" s="16" t="s">
        <v>1</v>
      </c>
    </row>
    <row r="3" spans="1:40" ht="18.75">
      <c r="A3" s="16" t="s">
        <v>2</v>
      </c>
      <c r="B3" s="16" t="s">
        <v>2</v>
      </c>
      <c r="C3" s="16" t="s">
        <v>2</v>
      </c>
      <c r="D3" s="16" t="s">
        <v>2</v>
      </c>
      <c r="E3" s="16" t="s">
        <v>2</v>
      </c>
      <c r="F3" s="16" t="s">
        <v>2</v>
      </c>
      <c r="G3" s="16" t="s">
        <v>2</v>
      </c>
      <c r="H3" s="16" t="s">
        <v>2</v>
      </c>
      <c r="I3" s="16" t="s">
        <v>2</v>
      </c>
      <c r="J3" s="16" t="s">
        <v>2</v>
      </c>
      <c r="K3" s="16" t="s">
        <v>2</v>
      </c>
      <c r="L3" s="16" t="s">
        <v>2</v>
      </c>
      <c r="M3" s="16" t="s">
        <v>2</v>
      </c>
      <c r="N3" s="16" t="s">
        <v>2</v>
      </c>
      <c r="O3" s="16" t="s">
        <v>2</v>
      </c>
      <c r="P3" s="16" t="s">
        <v>2</v>
      </c>
      <c r="Q3" s="16" t="s">
        <v>2</v>
      </c>
      <c r="R3" s="16" t="s">
        <v>2</v>
      </c>
      <c r="S3" s="16" t="s">
        <v>2</v>
      </c>
      <c r="T3" s="16" t="s">
        <v>2</v>
      </c>
      <c r="U3" s="16"/>
      <c r="V3" s="16" t="s">
        <v>2</v>
      </c>
      <c r="W3" s="16" t="s">
        <v>2</v>
      </c>
      <c r="X3" s="16" t="s">
        <v>2</v>
      </c>
      <c r="Y3" s="16" t="s">
        <v>2</v>
      </c>
      <c r="Z3" s="16" t="s">
        <v>2</v>
      </c>
      <c r="AA3" s="16" t="s">
        <v>2</v>
      </c>
      <c r="AB3" s="16" t="s">
        <v>2</v>
      </c>
      <c r="AC3" s="16" t="s">
        <v>2</v>
      </c>
      <c r="AD3" s="16" t="s">
        <v>2</v>
      </c>
      <c r="AE3" s="16" t="s">
        <v>2</v>
      </c>
      <c r="AF3" s="16" t="s">
        <v>2</v>
      </c>
      <c r="AG3" s="16" t="s">
        <v>2</v>
      </c>
      <c r="AH3" s="16" t="s">
        <v>2</v>
      </c>
      <c r="AI3" s="16" t="s">
        <v>2</v>
      </c>
      <c r="AJ3" s="16" t="s">
        <v>2</v>
      </c>
      <c r="AK3" s="16" t="s">
        <v>2</v>
      </c>
      <c r="AL3" s="16" t="s">
        <v>2</v>
      </c>
      <c r="AM3" s="16" t="s">
        <v>2</v>
      </c>
    </row>
    <row r="4" spans="1:40">
      <c r="A4" s="1"/>
      <c r="B4" s="15" t="s">
        <v>3</v>
      </c>
      <c r="C4" s="17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0">
      <c r="A5" s="1"/>
      <c r="B5" s="15" t="s">
        <v>5</v>
      </c>
      <c r="C5" s="15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0">
      <c r="A7" s="14"/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  <c r="M7" s="14" t="s">
        <v>18</v>
      </c>
      <c r="N7" s="14" t="s">
        <v>19</v>
      </c>
      <c r="O7" s="14" t="s">
        <v>20</v>
      </c>
      <c r="P7" s="14" t="s">
        <v>21</v>
      </c>
      <c r="Q7" s="14" t="s">
        <v>22</v>
      </c>
      <c r="R7" s="14" t="s">
        <v>23</v>
      </c>
      <c r="S7" s="14" t="s">
        <v>24</v>
      </c>
      <c r="T7" s="14" t="s">
        <v>25</v>
      </c>
      <c r="U7" s="6"/>
      <c r="V7" s="14" t="s">
        <v>26</v>
      </c>
      <c r="W7" s="14" t="s">
        <v>27</v>
      </c>
      <c r="X7" s="14" t="s">
        <v>28</v>
      </c>
      <c r="Y7" s="14" t="s">
        <v>29</v>
      </c>
      <c r="Z7" s="14" t="s">
        <v>30</v>
      </c>
      <c r="AA7" s="14" t="s">
        <v>31</v>
      </c>
      <c r="AB7" s="14" t="s">
        <v>32</v>
      </c>
      <c r="AC7" s="14" t="s">
        <v>33</v>
      </c>
      <c r="AD7" s="14" t="s">
        <v>34</v>
      </c>
      <c r="AE7" s="14" t="s">
        <v>35</v>
      </c>
      <c r="AF7" s="14" t="s">
        <v>36</v>
      </c>
      <c r="AG7" s="14" t="s">
        <v>37</v>
      </c>
      <c r="AH7" s="13" t="s">
        <v>38</v>
      </c>
      <c r="AI7" s="13" t="s">
        <v>39</v>
      </c>
      <c r="AJ7" s="13" t="s">
        <v>40</v>
      </c>
      <c r="AK7" s="13" t="s">
        <v>41</v>
      </c>
      <c r="AL7" s="13" t="s">
        <v>42</v>
      </c>
      <c r="AM7" s="13" t="s">
        <v>43</v>
      </c>
    </row>
    <row r="8" spans="1:40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s="5" t="s">
        <v>355</v>
      </c>
      <c r="V8" t="s">
        <v>64</v>
      </c>
      <c r="W8" t="s">
        <v>65</v>
      </c>
      <c r="X8" t="s">
        <v>66</v>
      </c>
      <c r="Y8" t="s">
        <v>67</v>
      </c>
      <c r="Z8" t="s">
        <v>68</v>
      </c>
      <c r="AA8" t="s">
        <v>69</v>
      </c>
      <c r="AB8" t="s">
        <v>70</v>
      </c>
      <c r="AC8" t="s">
        <v>71</v>
      </c>
      <c r="AD8" t="s">
        <v>72</v>
      </c>
      <c r="AE8" t="s">
        <v>73</v>
      </c>
      <c r="AF8" t="s">
        <v>74</v>
      </c>
      <c r="AG8" t="s">
        <v>75</v>
      </c>
      <c r="AH8" t="s">
        <v>76</v>
      </c>
      <c r="AI8" t="s">
        <v>77</v>
      </c>
      <c r="AJ8" t="s">
        <v>78</v>
      </c>
      <c r="AK8" t="s">
        <v>79</v>
      </c>
      <c r="AL8" t="s">
        <v>80</v>
      </c>
      <c r="AM8" t="s">
        <v>81</v>
      </c>
      <c r="AN8" t="s">
        <v>356</v>
      </c>
    </row>
    <row r="9" spans="1:40">
      <c r="A9">
        <v>44</v>
      </c>
      <c r="B9" t="s">
        <v>82</v>
      </c>
      <c r="C9" t="s">
        <v>96</v>
      </c>
      <c r="D9" t="s">
        <v>105</v>
      </c>
      <c r="E9" t="s">
        <v>118</v>
      </c>
      <c r="F9" t="s">
        <v>119</v>
      </c>
      <c r="G9" t="s">
        <v>118</v>
      </c>
      <c r="I9" t="s">
        <v>203</v>
      </c>
      <c r="J9" t="s">
        <v>92</v>
      </c>
      <c r="K9" t="s">
        <v>204</v>
      </c>
      <c r="L9">
        <v>146</v>
      </c>
      <c r="M9">
        <v>48</v>
      </c>
      <c r="N9">
        <v>98</v>
      </c>
      <c r="O9">
        <v>0</v>
      </c>
      <c r="P9">
        <v>0</v>
      </c>
      <c r="Q9">
        <v>1444.5160000000001</v>
      </c>
      <c r="R9">
        <v>1444.5160000000001</v>
      </c>
      <c r="S9">
        <v>20000</v>
      </c>
      <c r="T9">
        <v>0</v>
      </c>
      <c r="U9" s="5">
        <f>Table1[[#This Row],[IP SET INSTALLATION]]*10*200</f>
        <v>0</v>
      </c>
      <c r="V9">
        <v>0</v>
      </c>
      <c r="W9" s="5">
        <v>250000</v>
      </c>
      <c r="X9">
        <v>0</v>
      </c>
      <c r="Y9">
        <v>0</v>
      </c>
      <c r="Z9">
        <f>Table1[[#This Row],[CONSUMPTION T=(Q-P)*R+S]]+Table1[[#This Row],[IMPORTED ENERGY]]+-Table1[[#This Row],[EXPORTED ENERGY]]+Table1[[#This Row],[SRTPV CONSUMPTION]]</f>
        <v>250000</v>
      </c>
      <c r="AA9">
        <v>244066.5</v>
      </c>
      <c r="AB9">
        <v>0</v>
      </c>
      <c r="AC9">
        <v>244066.5</v>
      </c>
      <c r="AD9" s="3">
        <f>(Table1[[#This Row],[NET CONSUMPTION X=T+U-V+W]]-Table1[[#This Row],[TOTAL SALES AA=Y+Z]])/Table1[[#This Row],[NET CONSUMPTION X=T+U-V+W]]*100</f>
        <v>2.3734000000000002</v>
      </c>
      <c r="AE9">
        <v>1546333.19</v>
      </c>
      <c r="AF9">
        <v>1186494.19</v>
      </c>
      <c r="AG9">
        <v>0</v>
      </c>
      <c r="AH9">
        <v>0.76729999999999998</v>
      </c>
      <c r="AI9">
        <v>76.73</v>
      </c>
      <c r="AL9" t="s">
        <v>89</v>
      </c>
      <c r="AM9">
        <v>12431</v>
      </c>
      <c r="AN9" t="s">
        <v>357</v>
      </c>
    </row>
    <row r="10" spans="1:40">
      <c r="A10">
        <v>55</v>
      </c>
      <c r="B10" t="s">
        <v>82</v>
      </c>
      <c r="C10" t="s">
        <v>96</v>
      </c>
      <c r="D10" t="s">
        <v>105</v>
      </c>
      <c r="E10" t="s">
        <v>118</v>
      </c>
      <c r="F10" t="s">
        <v>156</v>
      </c>
      <c r="G10" t="s">
        <v>118</v>
      </c>
      <c r="I10" t="s">
        <v>229</v>
      </c>
      <c r="J10" t="s">
        <v>87</v>
      </c>
      <c r="K10" t="s">
        <v>230</v>
      </c>
      <c r="L10">
        <v>286</v>
      </c>
      <c r="M10">
        <v>285</v>
      </c>
      <c r="N10">
        <v>1</v>
      </c>
      <c r="O10">
        <v>281</v>
      </c>
      <c r="P10">
        <v>0</v>
      </c>
      <c r="Q10">
        <v>4680.8999999999996</v>
      </c>
      <c r="R10">
        <v>4911</v>
      </c>
      <c r="S10">
        <v>2000</v>
      </c>
      <c r="T10">
        <v>0</v>
      </c>
      <c r="U10" s="5">
        <f>Table1[[#This Row],[IP SET INSTALLATION]]*10*200</f>
        <v>562000</v>
      </c>
      <c r="V10">
        <v>460200</v>
      </c>
      <c r="W10">
        <v>0</v>
      </c>
      <c r="X10">
        <v>0</v>
      </c>
      <c r="Y10">
        <v>0</v>
      </c>
      <c r="Z10">
        <f>Table1[[#This Row],[CONSUMPTION T=(Q-P)*R+S]]+Table1[[#This Row],[IMPORTED ENERGY]]+-Table1[[#This Row],[EXPORTED ENERGY]]+Table1[[#This Row],[SRTPV CONSUMPTION]]</f>
        <v>460200</v>
      </c>
      <c r="AA10">
        <v>142</v>
      </c>
      <c r="AB10">
        <v>415649.58</v>
      </c>
      <c r="AC10">
        <v>415791.58</v>
      </c>
      <c r="AD10" s="3">
        <f>(Table1[[#This Row],[NET CONSUMPTION X=T+U-V+W]]-Table1[[#This Row],[TOTAL SALES AA=Y+Z]])/Table1[[#This Row],[NET CONSUMPTION X=T+U-V+W]]*100</f>
        <v>9.6498087787918259</v>
      </c>
      <c r="AE10">
        <v>3755307.59</v>
      </c>
      <c r="AF10">
        <v>3750289.59</v>
      </c>
      <c r="AG10">
        <v>0.90349999999999997</v>
      </c>
      <c r="AH10">
        <v>0.99870000000000003</v>
      </c>
      <c r="AI10">
        <v>9.64</v>
      </c>
      <c r="AL10" t="s">
        <v>89</v>
      </c>
      <c r="AM10">
        <v>12431</v>
      </c>
    </row>
    <row r="11" spans="1:40">
      <c r="A11">
        <v>62</v>
      </c>
      <c r="B11" t="s">
        <v>82</v>
      </c>
      <c r="C11" t="s">
        <v>96</v>
      </c>
      <c r="D11" t="s">
        <v>96</v>
      </c>
      <c r="E11" t="s">
        <v>97</v>
      </c>
      <c r="F11" t="s">
        <v>169</v>
      </c>
      <c r="G11" t="s">
        <v>97</v>
      </c>
      <c r="I11" t="s">
        <v>248</v>
      </c>
      <c r="J11" t="s">
        <v>92</v>
      </c>
      <c r="K11" t="s">
        <v>249</v>
      </c>
      <c r="L11">
        <v>4960</v>
      </c>
      <c r="M11">
        <v>4182</v>
      </c>
      <c r="N11">
        <v>778</v>
      </c>
      <c r="O11">
        <v>26</v>
      </c>
      <c r="P11">
        <v>0</v>
      </c>
      <c r="Q11">
        <v>18308.900000000001</v>
      </c>
      <c r="R11">
        <v>18707.3</v>
      </c>
      <c r="S11">
        <v>2000</v>
      </c>
      <c r="T11">
        <v>0</v>
      </c>
      <c r="U11" s="5">
        <f>Table1[[#This Row],[IP SET INSTALLATION]]*10*200</f>
        <v>52000</v>
      </c>
      <c r="V11">
        <v>796800</v>
      </c>
      <c r="W11">
        <v>0</v>
      </c>
      <c r="X11">
        <v>180000</v>
      </c>
      <c r="Y11">
        <v>0</v>
      </c>
      <c r="Z11">
        <f>Table1[[#This Row],[CONSUMPTION T=(Q-P)*R+S]]+Table1[[#This Row],[IMPORTED ENERGY]]+-Table1[[#This Row],[EXPORTED ENERGY]]+Table1[[#This Row],[SRTPV CONSUMPTION]]</f>
        <v>616800</v>
      </c>
      <c r="AA11">
        <v>569634.44999999995</v>
      </c>
      <c r="AB11">
        <v>17569.240000000002</v>
      </c>
      <c r="AC11">
        <v>587203.68999999994</v>
      </c>
      <c r="AD11" s="3">
        <f>(Table1[[#This Row],[NET CONSUMPTION X=T+U-V+W]]-Table1[[#This Row],[TOTAL SALES AA=Y+Z]])/Table1[[#This Row],[NET CONSUMPTION X=T+U-V+W]]*100</f>
        <v>4.7983641374837971</v>
      </c>
      <c r="AE11">
        <v>6048291.4900000002</v>
      </c>
      <c r="AF11">
        <v>4381568.5999999996</v>
      </c>
      <c r="AG11">
        <v>0.95199999999999996</v>
      </c>
      <c r="AH11">
        <v>0.72440000000000004</v>
      </c>
      <c r="AI11">
        <v>3.48</v>
      </c>
      <c r="AJ11" t="s">
        <v>250</v>
      </c>
      <c r="AL11" t="s">
        <v>89</v>
      </c>
      <c r="AM11">
        <v>12211</v>
      </c>
    </row>
    <row r="12" spans="1:40">
      <c r="A12">
        <v>81</v>
      </c>
      <c r="B12" t="s">
        <v>82</v>
      </c>
      <c r="C12" t="s">
        <v>96</v>
      </c>
      <c r="D12" t="s">
        <v>105</v>
      </c>
      <c r="E12" t="s">
        <v>118</v>
      </c>
      <c r="F12" t="s">
        <v>124</v>
      </c>
      <c r="G12" t="s">
        <v>118</v>
      </c>
      <c r="I12" t="s">
        <v>290</v>
      </c>
      <c r="J12" t="s">
        <v>87</v>
      </c>
      <c r="K12" t="s">
        <v>291</v>
      </c>
      <c r="L12">
        <v>1359</v>
      </c>
      <c r="M12">
        <v>704</v>
      </c>
      <c r="N12">
        <v>655</v>
      </c>
      <c r="O12">
        <v>690</v>
      </c>
      <c r="P12">
        <v>-1</v>
      </c>
      <c r="Q12">
        <v>19465</v>
      </c>
      <c r="R12">
        <v>19792.3</v>
      </c>
      <c r="S12">
        <v>1000</v>
      </c>
      <c r="T12">
        <v>0</v>
      </c>
      <c r="U12" s="5">
        <f>Table1[[#This Row],[IP SET INSTALLATION]]*10*200</f>
        <v>1380000</v>
      </c>
      <c r="V12">
        <v>327300</v>
      </c>
      <c r="W12">
        <v>0</v>
      </c>
      <c r="X12">
        <v>0</v>
      </c>
      <c r="Y12">
        <v>0</v>
      </c>
      <c r="Z12">
        <f>Table1[[#This Row],[CONSUMPTION T=(Q-P)*R+S]]+Table1[[#This Row],[IMPORTED ENERGY]]+-Table1[[#This Row],[EXPORTED ENERGY]]+Table1[[#This Row],[SRTPV CONSUMPTION]]</f>
        <v>327300</v>
      </c>
      <c r="AA12">
        <v>5877</v>
      </c>
      <c r="AB12">
        <v>289839.95</v>
      </c>
      <c r="AC12">
        <v>295716.95</v>
      </c>
      <c r="AD12" s="3">
        <f>(Table1[[#This Row],[NET CONSUMPTION X=T+U-V+W]]-Table1[[#This Row],[TOTAL SALES AA=Y+Z]])/Table1[[#This Row],[NET CONSUMPTION X=T+U-V+W]]*100</f>
        <v>9.6495722578673959</v>
      </c>
      <c r="AE12">
        <v>2672303.2000000002</v>
      </c>
      <c r="AF12">
        <v>2653849.2000000002</v>
      </c>
      <c r="AG12">
        <v>0.90349999999999997</v>
      </c>
      <c r="AH12">
        <v>0.99309999999999998</v>
      </c>
      <c r="AI12">
        <v>9.58</v>
      </c>
      <c r="AL12" t="s">
        <v>89</v>
      </c>
      <c r="AM12">
        <v>12431</v>
      </c>
    </row>
    <row r="13" spans="1:40">
      <c r="A13">
        <v>8</v>
      </c>
      <c r="B13" t="s">
        <v>82</v>
      </c>
      <c r="C13" t="s">
        <v>96</v>
      </c>
      <c r="D13" t="s">
        <v>105</v>
      </c>
      <c r="E13" t="s">
        <v>106</v>
      </c>
      <c r="F13" t="s">
        <v>111</v>
      </c>
      <c r="G13" t="s">
        <v>106</v>
      </c>
      <c r="I13" t="s">
        <v>114</v>
      </c>
      <c r="J13" t="s">
        <v>87</v>
      </c>
      <c r="K13" t="s">
        <v>115</v>
      </c>
      <c r="L13">
        <v>1120</v>
      </c>
      <c r="M13">
        <v>771</v>
      </c>
      <c r="N13">
        <v>349</v>
      </c>
      <c r="O13">
        <v>768</v>
      </c>
      <c r="P13">
        <v>0</v>
      </c>
      <c r="Q13">
        <v>502.7</v>
      </c>
      <c r="R13">
        <v>508.62</v>
      </c>
      <c r="S13">
        <v>40000</v>
      </c>
      <c r="T13">
        <v>0</v>
      </c>
      <c r="U13" s="5">
        <f>Table1[[#This Row],[IP SET INSTALLATION]]*10*200</f>
        <v>1536000</v>
      </c>
      <c r="V13">
        <v>236800</v>
      </c>
      <c r="W13">
        <v>0</v>
      </c>
      <c r="X13">
        <v>0</v>
      </c>
      <c r="Y13">
        <v>0</v>
      </c>
      <c r="Z13">
        <f>Table1[[#This Row],[CONSUMPTION T=(Q-P)*R+S]]+Table1[[#This Row],[IMPORTED ENERGY]]+-Table1[[#This Row],[EXPORTED ENERGY]]+Table1[[#This Row],[SRTPV CONSUMPTION]]</f>
        <v>236800</v>
      </c>
      <c r="AA13">
        <v>49</v>
      </c>
      <c r="AB13">
        <v>213903.35999999999</v>
      </c>
      <c r="AC13">
        <v>213952.36</v>
      </c>
      <c r="AD13" s="3">
        <f>(Table1[[#This Row],[NET CONSUMPTION X=T+U-V+W]]-Table1[[#This Row],[TOTAL SALES AA=Y+Z]])/Table1[[#This Row],[NET CONSUMPTION X=T+U-V+W]]*100</f>
        <v>9.6484966216216268</v>
      </c>
      <c r="AE13">
        <v>1926000.08</v>
      </c>
      <c r="AF13">
        <v>1933036</v>
      </c>
      <c r="AG13">
        <v>0.90349999999999997</v>
      </c>
      <c r="AH13">
        <v>1.0037</v>
      </c>
      <c r="AI13">
        <v>9.69</v>
      </c>
      <c r="AL13" t="s">
        <v>89</v>
      </c>
      <c r="AM13">
        <v>12411</v>
      </c>
    </row>
    <row r="14" spans="1:40">
      <c r="A14">
        <v>101</v>
      </c>
      <c r="B14" t="s">
        <v>82</v>
      </c>
      <c r="C14" t="s">
        <v>96</v>
      </c>
      <c r="D14" t="s">
        <v>105</v>
      </c>
      <c r="E14" t="s">
        <v>118</v>
      </c>
      <c r="F14" t="s">
        <v>194</v>
      </c>
      <c r="G14" t="s">
        <v>118</v>
      </c>
      <c r="I14" t="s">
        <v>334</v>
      </c>
      <c r="J14" t="s">
        <v>87</v>
      </c>
      <c r="K14" t="s">
        <v>335</v>
      </c>
      <c r="L14">
        <v>390</v>
      </c>
      <c r="M14">
        <v>374</v>
      </c>
      <c r="N14">
        <v>16</v>
      </c>
      <c r="O14">
        <v>371</v>
      </c>
      <c r="P14">
        <v>0</v>
      </c>
      <c r="Q14">
        <v>803.14200000000005</v>
      </c>
      <c r="R14">
        <v>813.21199999999999</v>
      </c>
      <c r="S14">
        <v>20000</v>
      </c>
      <c r="T14">
        <v>0</v>
      </c>
      <c r="U14" s="5">
        <f>Table1[[#This Row],[IP SET INSTALLATION]]*10*200</f>
        <v>742000</v>
      </c>
      <c r="V14">
        <v>201400</v>
      </c>
      <c r="W14" s="5">
        <v>180000</v>
      </c>
      <c r="X14">
        <v>0</v>
      </c>
      <c r="Y14">
        <v>0</v>
      </c>
      <c r="Z14">
        <f>Table1[[#This Row],[CONSUMPTION T=(Q-P)*R+S]]+Table1[[#This Row],[IMPORTED ENERGY]]+-Table1[[#This Row],[EXPORTED ENERGY]]+Table1[[#This Row],[SRTPV CONSUMPTION]]</f>
        <v>381400</v>
      </c>
      <c r="AA14">
        <v>125</v>
      </c>
      <c r="AB14">
        <v>181838.23</v>
      </c>
      <c r="AC14">
        <v>181963.23</v>
      </c>
      <c r="AD14" s="3">
        <f>(Table1[[#This Row],[NET CONSUMPTION X=T+U-V+W]]-Table1[[#This Row],[TOTAL SALES AA=Y+Z]])/Table1[[#This Row],[NET CONSUMPTION X=T+U-V+W]]*100</f>
        <v>52.290710540115356</v>
      </c>
      <c r="AE14">
        <v>1641518.99</v>
      </c>
      <c r="AF14">
        <v>1641290.99</v>
      </c>
      <c r="AG14">
        <v>0.90349999999999997</v>
      </c>
      <c r="AH14">
        <v>0.99990000000000001</v>
      </c>
      <c r="AI14">
        <v>9.65</v>
      </c>
      <c r="AL14" t="s">
        <v>89</v>
      </c>
      <c r="AM14">
        <v>12431</v>
      </c>
      <c r="AN14" t="s">
        <v>391</v>
      </c>
    </row>
    <row r="15" spans="1:40">
      <c r="A15">
        <v>68</v>
      </c>
      <c r="B15" t="s">
        <v>82</v>
      </c>
      <c r="C15" t="s">
        <v>96</v>
      </c>
      <c r="D15" t="s">
        <v>105</v>
      </c>
      <c r="E15" t="s">
        <v>118</v>
      </c>
      <c r="F15" t="s">
        <v>127</v>
      </c>
      <c r="G15" t="s">
        <v>118</v>
      </c>
      <c r="I15" t="s">
        <v>262</v>
      </c>
      <c r="J15" t="s">
        <v>87</v>
      </c>
      <c r="K15" t="s">
        <v>263</v>
      </c>
      <c r="L15">
        <v>591</v>
      </c>
      <c r="M15">
        <v>501</v>
      </c>
      <c r="N15">
        <v>90</v>
      </c>
      <c r="O15">
        <v>499</v>
      </c>
      <c r="P15">
        <v>0</v>
      </c>
      <c r="Q15">
        <v>1247.3800000000001</v>
      </c>
      <c r="R15">
        <v>1263.556</v>
      </c>
      <c r="S15">
        <v>20000</v>
      </c>
      <c r="T15">
        <v>0</v>
      </c>
      <c r="U15" s="5">
        <f>Table1[[#This Row],[IP SET INSTALLATION]]*10*200</f>
        <v>998000</v>
      </c>
      <c r="V15">
        <v>323520</v>
      </c>
      <c r="W15">
        <v>220000</v>
      </c>
      <c r="X15">
        <v>0</v>
      </c>
      <c r="Y15">
        <v>0</v>
      </c>
      <c r="Z15">
        <f>Table1[[#This Row],[CONSUMPTION T=(Q-P)*R+S]]+Table1[[#This Row],[IMPORTED ENERGY]]+-Table1[[#This Row],[EXPORTED ENERGY]]+Table1[[#This Row],[SRTPV CONSUMPTION]]</f>
        <v>543520</v>
      </c>
      <c r="AA15">
        <v>5</v>
      </c>
      <c r="AB15">
        <v>491065.9</v>
      </c>
      <c r="AC15">
        <v>491070.9</v>
      </c>
      <c r="AD15" s="3">
        <f>(Table1[[#This Row],[NET CONSUMPTION X=T+U-V+W]]-Table1[[#This Row],[TOTAL SALES AA=Y+Z]])/Table1[[#This Row],[NET CONSUMPTION X=T+U-V+W]]*100</f>
        <v>9.6498932881954627</v>
      </c>
      <c r="AE15">
        <v>4429593.63</v>
      </c>
      <c r="AF15">
        <v>4429593.63</v>
      </c>
      <c r="AG15">
        <v>0.90349999999999997</v>
      </c>
      <c r="AH15">
        <v>1</v>
      </c>
      <c r="AI15">
        <v>9.65</v>
      </c>
      <c r="AJ15" t="s">
        <v>264</v>
      </c>
      <c r="AL15" t="s">
        <v>89</v>
      </c>
      <c r="AM15">
        <v>12431</v>
      </c>
    </row>
    <row r="16" spans="1:40">
      <c r="A16">
        <v>107</v>
      </c>
      <c r="B16" t="s">
        <v>82</v>
      </c>
      <c r="C16" t="s">
        <v>96</v>
      </c>
      <c r="D16" t="s">
        <v>105</v>
      </c>
      <c r="E16" t="s">
        <v>118</v>
      </c>
      <c r="F16" t="s">
        <v>134</v>
      </c>
      <c r="G16" t="s">
        <v>118</v>
      </c>
      <c r="I16" t="s">
        <v>347</v>
      </c>
      <c r="J16" t="s">
        <v>87</v>
      </c>
      <c r="K16" t="s">
        <v>348</v>
      </c>
      <c r="L16">
        <v>250</v>
      </c>
      <c r="M16">
        <v>243</v>
      </c>
      <c r="N16">
        <v>7</v>
      </c>
      <c r="O16">
        <v>235</v>
      </c>
      <c r="P16">
        <v>0</v>
      </c>
      <c r="Q16">
        <v>983.41300000000001</v>
      </c>
      <c r="R16">
        <v>991.28399999999999</v>
      </c>
      <c r="S16">
        <v>20000</v>
      </c>
      <c r="T16">
        <v>0</v>
      </c>
      <c r="U16" s="5">
        <f>Table1[[#This Row],[IP SET INSTALLATION]]*10*200</f>
        <v>470000</v>
      </c>
      <c r="V16">
        <v>157420</v>
      </c>
      <c r="W16">
        <v>0</v>
      </c>
      <c r="X16">
        <v>0</v>
      </c>
      <c r="Y16">
        <v>0</v>
      </c>
      <c r="Z16">
        <f>Table1[[#This Row],[CONSUMPTION T=(Q-P)*R+S]]+Table1[[#This Row],[IMPORTED ENERGY]]+-Table1[[#This Row],[EXPORTED ENERGY]]+Table1[[#This Row],[SRTPV CONSUMPTION]]</f>
        <v>157420</v>
      </c>
      <c r="AA16">
        <v>373</v>
      </c>
      <c r="AB16">
        <v>141855.4</v>
      </c>
      <c r="AC16">
        <v>142228.4</v>
      </c>
      <c r="AD16" s="3">
        <f>(Table1[[#This Row],[NET CONSUMPTION X=T+U-V+W]]-Table1[[#This Row],[TOTAL SALES AA=Y+Z]])/Table1[[#This Row],[NET CONSUMPTION X=T+U-V+W]]*100</f>
        <v>9.6503620886799695</v>
      </c>
      <c r="AE16">
        <v>1286474.1000000001</v>
      </c>
      <c r="AF16">
        <v>1282913.1000000001</v>
      </c>
      <c r="AG16">
        <v>0.90349999999999997</v>
      </c>
      <c r="AH16">
        <v>0.99719999999999998</v>
      </c>
      <c r="AI16">
        <v>9.6199999999999992</v>
      </c>
      <c r="AL16" t="s">
        <v>89</v>
      </c>
      <c r="AM16">
        <v>12431</v>
      </c>
    </row>
    <row r="17" spans="1:40">
      <c r="A17">
        <v>96</v>
      </c>
      <c r="B17" t="s">
        <v>82</v>
      </c>
      <c r="C17" t="s">
        <v>96</v>
      </c>
      <c r="D17" t="s">
        <v>96</v>
      </c>
      <c r="E17" t="s">
        <v>97</v>
      </c>
      <c r="F17" t="s">
        <v>169</v>
      </c>
      <c r="G17" t="s">
        <v>97</v>
      </c>
      <c r="I17" t="s">
        <v>322</v>
      </c>
      <c r="J17" t="s">
        <v>92</v>
      </c>
      <c r="K17" t="s">
        <v>323</v>
      </c>
      <c r="L17">
        <v>951</v>
      </c>
      <c r="M17">
        <v>832</v>
      </c>
      <c r="N17">
        <v>119</v>
      </c>
      <c r="O17">
        <v>0</v>
      </c>
      <c r="P17">
        <v>0</v>
      </c>
      <c r="Q17">
        <v>7739.1</v>
      </c>
      <c r="R17">
        <v>7898.7</v>
      </c>
      <c r="S17">
        <v>2000</v>
      </c>
      <c r="T17">
        <v>0</v>
      </c>
      <c r="U17" s="5">
        <f>Table1[[#This Row],[IP SET INSTALLATION]]*10*200</f>
        <v>0</v>
      </c>
      <c r="V17">
        <v>319200</v>
      </c>
      <c r="W17">
        <v>0</v>
      </c>
      <c r="X17">
        <v>120000</v>
      </c>
      <c r="Y17">
        <v>954.5</v>
      </c>
      <c r="Z17">
        <f>Table1[[#This Row],[CONSUMPTION T=(Q-P)*R+S]]+Table1[[#This Row],[IMPORTED ENERGY]]+-Table1[[#This Row],[EXPORTED ENERGY]]+Table1[[#This Row],[SRTPV CONSUMPTION]]</f>
        <v>200154.5</v>
      </c>
      <c r="AA17">
        <v>193080.97</v>
      </c>
      <c r="AB17">
        <v>0</v>
      </c>
      <c r="AC17">
        <v>193080.97</v>
      </c>
      <c r="AD17" s="3">
        <f>(Table1[[#This Row],[NET CONSUMPTION X=T+U-V+W]]-Table1[[#This Row],[TOTAL SALES AA=Y+Z]])/Table1[[#This Row],[NET CONSUMPTION X=T+U-V+W]]*100</f>
        <v>3.5340349579949484</v>
      </c>
      <c r="AE17">
        <v>2210856.5499999998</v>
      </c>
      <c r="AF17">
        <v>1756565.37</v>
      </c>
      <c r="AG17">
        <v>0.9647</v>
      </c>
      <c r="AH17">
        <v>0.79449999999999998</v>
      </c>
      <c r="AI17">
        <v>2.8</v>
      </c>
      <c r="AJ17" t="s">
        <v>324</v>
      </c>
      <c r="AL17" t="s">
        <v>89</v>
      </c>
      <c r="AM17">
        <v>12211</v>
      </c>
    </row>
    <row r="18" spans="1:40">
      <c r="A18">
        <v>38</v>
      </c>
      <c r="B18" t="s">
        <v>82</v>
      </c>
      <c r="C18" t="s">
        <v>96</v>
      </c>
      <c r="D18" t="s">
        <v>105</v>
      </c>
      <c r="E18" t="s">
        <v>118</v>
      </c>
      <c r="F18" t="s">
        <v>124</v>
      </c>
      <c r="G18" t="s">
        <v>118</v>
      </c>
      <c r="I18" t="s">
        <v>190</v>
      </c>
      <c r="J18" t="s">
        <v>87</v>
      </c>
      <c r="K18" t="s">
        <v>191</v>
      </c>
      <c r="L18">
        <v>755</v>
      </c>
      <c r="M18">
        <v>736</v>
      </c>
      <c r="N18">
        <v>19</v>
      </c>
      <c r="O18">
        <v>679</v>
      </c>
      <c r="P18">
        <v>-1</v>
      </c>
      <c r="Q18">
        <v>18842.5</v>
      </c>
      <c r="R18">
        <v>19068.5</v>
      </c>
      <c r="S18">
        <v>2000</v>
      </c>
      <c r="T18">
        <v>0</v>
      </c>
      <c r="U18" s="5">
        <f>Table1[[#This Row],[IP SET INSTALLATION]]*10*200</f>
        <v>1358000</v>
      </c>
      <c r="V18">
        <v>452000</v>
      </c>
      <c r="W18">
        <v>0</v>
      </c>
      <c r="X18">
        <v>0</v>
      </c>
      <c r="Y18">
        <v>0</v>
      </c>
      <c r="Z18">
        <f>Table1[[#This Row],[CONSUMPTION T=(Q-P)*R+S]]+Table1[[#This Row],[IMPORTED ENERGY]]+-Table1[[#This Row],[EXPORTED ENERGY]]+Table1[[#This Row],[SRTPV CONSUMPTION]]</f>
        <v>452000</v>
      </c>
      <c r="AA18">
        <v>2946</v>
      </c>
      <c r="AB18">
        <v>405436.4</v>
      </c>
      <c r="AC18">
        <v>408382.4</v>
      </c>
      <c r="AD18" s="3">
        <f>(Table1[[#This Row],[NET CONSUMPTION X=T+U-V+W]]-Table1[[#This Row],[TOTAL SALES AA=Y+Z]])/Table1[[#This Row],[NET CONSUMPTION X=T+U-V+W]]*100</f>
        <v>9.6499115044247734</v>
      </c>
      <c r="AE18">
        <v>3688241.62</v>
      </c>
      <c r="AF18">
        <v>3683520.62</v>
      </c>
      <c r="AG18">
        <v>0.90349999999999997</v>
      </c>
      <c r="AH18">
        <v>0.99870000000000003</v>
      </c>
      <c r="AI18">
        <v>9.64</v>
      </c>
      <c r="AL18" t="s">
        <v>89</v>
      </c>
      <c r="AM18">
        <v>12431</v>
      </c>
    </row>
    <row r="19" spans="1:40">
      <c r="A19">
        <v>14</v>
      </c>
      <c r="B19" t="s">
        <v>82</v>
      </c>
      <c r="C19" t="s">
        <v>96</v>
      </c>
      <c r="D19" t="s">
        <v>105</v>
      </c>
      <c r="E19" t="s">
        <v>118</v>
      </c>
      <c r="F19" t="s">
        <v>127</v>
      </c>
      <c r="G19" t="s">
        <v>118</v>
      </c>
      <c r="I19" t="s">
        <v>131</v>
      </c>
      <c r="J19" t="s">
        <v>87</v>
      </c>
      <c r="K19" t="s">
        <v>132</v>
      </c>
      <c r="L19">
        <v>667</v>
      </c>
      <c r="M19">
        <v>662</v>
      </c>
      <c r="N19">
        <v>5</v>
      </c>
      <c r="O19">
        <v>661</v>
      </c>
      <c r="P19">
        <v>0</v>
      </c>
      <c r="Q19">
        <v>1015.765</v>
      </c>
      <c r="R19">
        <v>1027.153</v>
      </c>
      <c r="S19">
        <v>20000</v>
      </c>
      <c r="T19">
        <v>0</v>
      </c>
      <c r="U19" s="5">
        <f>Table1[[#This Row],[IP SET INSTALLATION]]*10*200</f>
        <v>1322000</v>
      </c>
      <c r="V19">
        <v>227760</v>
      </c>
      <c r="W19">
        <v>280000</v>
      </c>
      <c r="X19">
        <v>0</v>
      </c>
      <c r="Y19">
        <v>0</v>
      </c>
      <c r="Z19">
        <f>Table1[[#This Row],[CONSUMPTION T=(Q-P)*R+S]]+Table1[[#This Row],[IMPORTED ENERGY]]+-Table1[[#This Row],[EXPORTED ENERGY]]+Table1[[#This Row],[SRTPV CONSUMPTION]]</f>
        <v>507760</v>
      </c>
      <c r="AA19">
        <v>0</v>
      </c>
      <c r="AB19">
        <v>458760.44</v>
      </c>
      <c r="AC19">
        <v>458760.44</v>
      </c>
      <c r="AD19" s="3">
        <f>(Table1[[#This Row],[NET CONSUMPTION X=T+U-V+W]]-Table1[[#This Row],[TOTAL SALES AA=Y+Z]])/Table1[[#This Row],[NET CONSUMPTION X=T+U-V+W]]*100</f>
        <v>9.6501417992752483</v>
      </c>
      <c r="AE19">
        <v>4138018.64</v>
      </c>
      <c r="AF19">
        <v>4138018.64</v>
      </c>
      <c r="AG19">
        <v>0.90349999999999997</v>
      </c>
      <c r="AH19">
        <v>1</v>
      </c>
      <c r="AI19">
        <v>9.65</v>
      </c>
      <c r="AJ19" t="s">
        <v>133</v>
      </c>
      <c r="AL19" t="s">
        <v>89</v>
      </c>
      <c r="AM19">
        <v>12431</v>
      </c>
    </row>
    <row r="20" spans="1:40">
      <c r="A20">
        <v>92</v>
      </c>
      <c r="B20" t="s">
        <v>82</v>
      </c>
      <c r="C20" t="s">
        <v>96</v>
      </c>
      <c r="D20" t="s">
        <v>105</v>
      </c>
      <c r="E20" t="s">
        <v>118</v>
      </c>
      <c r="F20" t="s">
        <v>156</v>
      </c>
      <c r="G20" t="s">
        <v>118</v>
      </c>
      <c r="I20" t="s">
        <v>313</v>
      </c>
      <c r="J20" t="s">
        <v>102</v>
      </c>
      <c r="K20" t="s">
        <v>314</v>
      </c>
      <c r="L20">
        <v>234</v>
      </c>
      <c r="M20">
        <v>220</v>
      </c>
      <c r="N20">
        <v>14</v>
      </c>
      <c r="O20">
        <v>0</v>
      </c>
      <c r="P20">
        <v>0</v>
      </c>
      <c r="Q20">
        <v>11980.2</v>
      </c>
      <c r="R20">
        <v>12255.5</v>
      </c>
      <c r="S20">
        <v>2000</v>
      </c>
      <c r="T20">
        <v>0</v>
      </c>
      <c r="U20" s="5">
        <f>Table1[[#This Row],[IP SET INSTALLATION]]*10*200</f>
        <v>0</v>
      </c>
      <c r="V20">
        <v>550600</v>
      </c>
      <c r="W20">
        <v>0</v>
      </c>
      <c r="X20" s="5">
        <v>80000</v>
      </c>
      <c r="Y20">
        <v>0</v>
      </c>
      <c r="Z20">
        <f>Table1[[#This Row],[CONSUMPTION T=(Q-P)*R+S]]+Table1[[#This Row],[IMPORTED ENERGY]]+-Table1[[#This Row],[EXPORTED ENERGY]]+Table1[[#This Row],[SRTPV CONSUMPTION]]</f>
        <v>470600</v>
      </c>
      <c r="AA20">
        <v>424883.6</v>
      </c>
      <c r="AB20">
        <v>0</v>
      </c>
      <c r="AC20">
        <v>424883.6</v>
      </c>
      <c r="AD20" s="3">
        <f>(Table1[[#This Row],[NET CONSUMPTION X=T+U-V+W]]-Table1[[#This Row],[TOTAL SALES AA=Y+Z]])/Table1[[#This Row],[NET CONSUMPTION X=T+U-V+W]]*100</f>
        <v>9.7144921376965616</v>
      </c>
      <c r="AE20">
        <v>4576623.5599999996</v>
      </c>
      <c r="AF20">
        <v>1950508.56</v>
      </c>
      <c r="AG20">
        <v>0.77170000000000005</v>
      </c>
      <c r="AH20">
        <v>0.42620000000000002</v>
      </c>
      <c r="AI20">
        <v>9.73</v>
      </c>
      <c r="AL20" t="s">
        <v>89</v>
      </c>
      <c r="AM20">
        <v>12431</v>
      </c>
      <c r="AN20" t="s">
        <v>396</v>
      </c>
    </row>
    <row r="21" spans="1:40">
      <c r="A21">
        <v>1</v>
      </c>
      <c r="B21" t="s">
        <v>82</v>
      </c>
      <c r="C21" t="s">
        <v>83</v>
      </c>
      <c r="D21" t="s">
        <v>84</v>
      </c>
      <c r="E21" t="s">
        <v>84</v>
      </c>
      <c r="F21" t="s">
        <v>85</v>
      </c>
      <c r="G21" t="s">
        <v>84</v>
      </c>
      <c r="I21" t="s">
        <v>86</v>
      </c>
      <c r="J21" t="s">
        <v>87</v>
      </c>
      <c r="K21" t="s">
        <v>88</v>
      </c>
      <c r="L21">
        <v>233</v>
      </c>
      <c r="M21">
        <v>219</v>
      </c>
      <c r="N21">
        <v>14</v>
      </c>
      <c r="O21">
        <v>207</v>
      </c>
      <c r="P21">
        <v>7</v>
      </c>
      <c r="Q21">
        <v>880.84400000000005</v>
      </c>
      <c r="R21">
        <v>894.82100000000003</v>
      </c>
      <c r="S21">
        <v>20000</v>
      </c>
      <c r="T21">
        <v>0</v>
      </c>
      <c r="U21" s="5">
        <f>Table1[[#This Row],[IP SET INSTALLATION]]*10*200</f>
        <v>414000</v>
      </c>
      <c r="V21">
        <v>279540</v>
      </c>
      <c r="W21">
        <v>0</v>
      </c>
      <c r="X21">
        <v>0</v>
      </c>
      <c r="Y21">
        <v>0</v>
      </c>
      <c r="Z21">
        <f>Table1[[#This Row],[CONSUMPTION T=(Q-P)*R+S]]+Table1[[#This Row],[IMPORTED ENERGY]]+-Table1[[#This Row],[EXPORTED ENERGY]]+Table1[[#This Row],[SRTPV CONSUMPTION]]</f>
        <v>279540</v>
      </c>
      <c r="AA21">
        <v>2805.4</v>
      </c>
      <c r="AB21">
        <v>241314</v>
      </c>
      <c r="AC21">
        <v>244119.4</v>
      </c>
      <c r="AD21" s="3">
        <f>(Table1[[#This Row],[NET CONSUMPTION X=T+U-V+W]]-Table1[[#This Row],[TOTAL SALES AA=Y+Z]])/Table1[[#This Row],[NET CONSUMPTION X=T+U-V+W]]*100</f>
        <v>12.67103097946627</v>
      </c>
      <c r="AE21">
        <v>2207099.2799999998</v>
      </c>
      <c r="AF21">
        <v>2189921.2799999998</v>
      </c>
      <c r="AG21">
        <v>0.87329999999999997</v>
      </c>
      <c r="AH21">
        <v>0.99219999999999997</v>
      </c>
      <c r="AI21">
        <v>12.57</v>
      </c>
      <c r="AL21" t="s">
        <v>89</v>
      </c>
      <c r="AM21">
        <v>11211</v>
      </c>
    </row>
    <row r="22" spans="1:40">
      <c r="A22">
        <v>79</v>
      </c>
      <c r="B22" t="s">
        <v>82</v>
      </c>
      <c r="C22" t="s">
        <v>96</v>
      </c>
      <c r="D22" t="s">
        <v>105</v>
      </c>
      <c r="E22" t="s">
        <v>118</v>
      </c>
      <c r="F22" t="s">
        <v>194</v>
      </c>
      <c r="G22" t="s">
        <v>118</v>
      </c>
      <c r="I22" t="s">
        <v>286</v>
      </c>
      <c r="J22" t="s">
        <v>87</v>
      </c>
      <c r="K22" t="s">
        <v>287</v>
      </c>
      <c r="L22">
        <v>300</v>
      </c>
      <c r="M22">
        <v>298</v>
      </c>
      <c r="N22">
        <v>2</v>
      </c>
      <c r="O22">
        <v>297</v>
      </c>
      <c r="P22">
        <v>0</v>
      </c>
      <c r="Q22">
        <v>1016.51</v>
      </c>
      <c r="R22">
        <v>1037.5450000000001</v>
      </c>
      <c r="S22">
        <v>20000</v>
      </c>
      <c r="T22">
        <v>0</v>
      </c>
      <c r="U22" s="5">
        <f>Table1[[#This Row],[IP SET INSTALLATION]]*10*200</f>
        <v>594000</v>
      </c>
      <c r="V22">
        <v>420700</v>
      </c>
      <c r="W22" s="5">
        <v>70000</v>
      </c>
      <c r="X22">
        <v>0</v>
      </c>
      <c r="Y22">
        <v>0</v>
      </c>
      <c r="Z22">
        <f>Table1[[#This Row],[CONSUMPTION T=(Q-P)*R+S]]+Table1[[#This Row],[IMPORTED ENERGY]]+-Table1[[#This Row],[EXPORTED ENERGY]]+Table1[[#This Row],[SRTPV CONSUMPTION]]</f>
        <v>490700</v>
      </c>
      <c r="AA22">
        <v>0</v>
      </c>
      <c r="AB22">
        <v>380103.57</v>
      </c>
      <c r="AC22">
        <v>380103.57</v>
      </c>
      <c r="AD22" s="3">
        <f>(Table1[[#This Row],[NET CONSUMPTION X=T+U-V+W]]-Table1[[#This Row],[TOTAL SALES AA=Y+Z]])/Table1[[#This Row],[NET CONSUMPTION X=T+U-V+W]]*100</f>
        <v>22.538502139800283</v>
      </c>
      <c r="AE22">
        <v>3428535.33</v>
      </c>
      <c r="AF22">
        <v>3428535.33</v>
      </c>
      <c r="AG22">
        <v>0.90349999999999997</v>
      </c>
      <c r="AH22">
        <v>1</v>
      </c>
      <c r="AI22">
        <v>9.65</v>
      </c>
      <c r="AL22" t="s">
        <v>89</v>
      </c>
      <c r="AM22">
        <v>12431</v>
      </c>
      <c r="AN22" t="s">
        <v>395</v>
      </c>
    </row>
    <row r="23" spans="1:40">
      <c r="A23">
        <v>32</v>
      </c>
      <c r="B23" t="s">
        <v>82</v>
      </c>
      <c r="C23" t="s">
        <v>96</v>
      </c>
      <c r="D23" t="s">
        <v>96</v>
      </c>
      <c r="E23" t="s">
        <v>97</v>
      </c>
      <c r="F23" t="s">
        <v>98</v>
      </c>
      <c r="G23" t="s">
        <v>97</v>
      </c>
      <c r="I23" t="s">
        <v>175</v>
      </c>
      <c r="J23" t="s">
        <v>87</v>
      </c>
      <c r="K23" t="s">
        <v>176</v>
      </c>
      <c r="L23">
        <v>429</v>
      </c>
      <c r="M23">
        <v>417</v>
      </c>
      <c r="N23">
        <v>12</v>
      </c>
      <c r="O23">
        <v>403</v>
      </c>
      <c r="P23">
        <v>0</v>
      </c>
      <c r="Q23">
        <v>1180.395</v>
      </c>
      <c r="R23">
        <v>1195.5999999999999</v>
      </c>
      <c r="S23">
        <v>20000</v>
      </c>
      <c r="T23">
        <v>0</v>
      </c>
      <c r="U23" s="5">
        <f>Table1[[#This Row],[IP SET INSTALLATION]]*10*200</f>
        <v>806000</v>
      </c>
      <c r="V23">
        <v>304100</v>
      </c>
      <c r="W23">
        <v>0</v>
      </c>
      <c r="X23">
        <v>0</v>
      </c>
      <c r="Y23">
        <v>0</v>
      </c>
      <c r="Z23">
        <f>Table1[[#This Row],[CONSUMPTION T=(Q-P)*R+S]]+Table1[[#This Row],[IMPORTED ENERGY]]+-Table1[[#This Row],[EXPORTED ENERGY]]+Table1[[#This Row],[SRTPV CONSUMPTION]]</f>
        <v>304100</v>
      </c>
      <c r="AA23">
        <v>313</v>
      </c>
      <c r="AB23">
        <v>274443</v>
      </c>
      <c r="AC23">
        <v>274756</v>
      </c>
      <c r="AD23" s="3">
        <f>(Table1[[#This Row],[NET CONSUMPTION X=T+U-V+W]]-Table1[[#This Row],[TOTAL SALES AA=Y+Z]])/Table1[[#This Row],[NET CONSUMPTION X=T+U-V+W]]*100</f>
        <v>9.6494574153239068</v>
      </c>
      <c r="AE23">
        <v>2480039.83</v>
      </c>
      <c r="AF23">
        <v>2478763.83</v>
      </c>
      <c r="AG23">
        <v>0.90349999999999997</v>
      </c>
      <c r="AH23">
        <v>0.99950000000000006</v>
      </c>
      <c r="AI23">
        <v>9.65</v>
      </c>
      <c r="AL23" t="s">
        <v>89</v>
      </c>
      <c r="AM23">
        <v>12211</v>
      </c>
    </row>
    <row r="24" spans="1:40">
      <c r="A24">
        <v>43</v>
      </c>
      <c r="B24" t="s">
        <v>82</v>
      </c>
      <c r="C24" t="s">
        <v>96</v>
      </c>
      <c r="D24" t="s">
        <v>105</v>
      </c>
      <c r="E24" t="s">
        <v>118</v>
      </c>
      <c r="F24" t="s">
        <v>119</v>
      </c>
      <c r="G24" t="s">
        <v>118</v>
      </c>
      <c r="I24" t="s">
        <v>201</v>
      </c>
      <c r="J24" t="s">
        <v>87</v>
      </c>
      <c r="K24" t="s">
        <v>202</v>
      </c>
      <c r="L24">
        <v>738</v>
      </c>
      <c r="M24">
        <v>508</v>
      </c>
      <c r="N24">
        <v>230</v>
      </c>
      <c r="O24">
        <v>484</v>
      </c>
      <c r="P24">
        <v>0</v>
      </c>
      <c r="Q24">
        <v>880.80600000000004</v>
      </c>
      <c r="R24">
        <v>890.59500000000003</v>
      </c>
      <c r="S24">
        <v>20000</v>
      </c>
      <c r="T24">
        <v>0</v>
      </c>
      <c r="U24" s="5">
        <f>Table1[[#This Row],[IP SET INSTALLATION]]*10*200</f>
        <v>968000</v>
      </c>
      <c r="V24">
        <v>195780</v>
      </c>
      <c r="W24">
        <v>0</v>
      </c>
      <c r="X24">
        <v>0</v>
      </c>
      <c r="Y24">
        <v>0</v>
      </c>
      <c r="Z24">
        <f>Table1[[#This Row],[CONSUMPTION T=(Q-P)*R+S]]+Table1[[#This Row],[IMPORTED ENERGY]]+-Table1[[#This Row],[EXPORTED ENERGY]]+Table1[[#This Row],[SRTPV CONSUMPTION]]</f>
        <v>195780</v>
      </c>
      <c r="AA24">
        <v>819</v>
      </c>
      <c r="AB24">
        <v>176069.52</v>
      </c>
      <c r="AC24">
        <v>176888.52</v>
      </c>
      <c r="AD24" s="3">
        <f>(Table1[[#This Row],[NET CONSUMPTION X=T+U-V+W]]-Table1[[#This Row],[TOTAL SALES AA=Y+Z]])/Table1[[#This Row],[NET CONSUMPTION X=T+U-V+W]]*100</f>
        <v>9.6493410971498683</v>
      </c>
      <c r="AE24">
        <v>1598034.95</v>
      </c>
      <c r="AF24">
        <v>1597677.95</v>
      </c>
      <c r="AG24">
        <v>0.90349999999999997</v>
      </c>
      <c r="AH24">
        <v>0.99980000000000002</v>
      </c>
      <c r="AI24">
        <v>9.65</v>
      </c>
      <c r="AL24" t="s">
        <v>89</v>
      </c>
      <c r="AM24">
        <v>12431</v>
      </c>
    </row>
    <row r="25" spans="1:40">
      <c r="A25">
        <v>58</v>
      </c>
      <c r="B25" t="s">
        <v>82</v>
      </c>
      <c r="C25" t="s">
        <v>83</v>
      </c>
      <c r="D25" t="s">
        <v>84</v>
      </c>
      <c r="E25" t="s">
        <v>84</v>
      </c>
      <c r="F25" t="s">
        <v>236</v>
      </c>
      <c r="G25" t="s">
        <v>84</v>
      </c>
      <c r="I25" t="s">
        <v>237</v>
      </c>
      <c r="J25" t="s">
        <v>102</v>
      </c>
      <c r="K25" t="s">
        <v>238</v>
      </c>
      <c r="L25">
        <v>7613</v>
      </c>
      <c r="M25">
        <v>5056</v>
      </c>
      <c r="N25">
        <v>2557</v>
      </c>
      <c r="O25">
        <v>206</v>
      </c>
      <c r="P25">
        <v>0</v>
      </c>
      <c r="Q25">
        <v>14963.8</v>
      </c>
      <c r="R25">
        <v>15564.8</v>
      </c>
      <c r="S25">
        <v>2000</v>
      </c>
      <c r="T25">
        <v>0</v>
      </c>
      <c r="U25" s="5">
        <f>Table1[[#This Row],[IP SET INSTALLATION]]*10*200</f>
        <v>412000</v>
      </c>
      <c r="V25">
        <v>1202000</v>
      </c>
      <c r="W25">
        <v>0</v>
      </c>
      <c r="X25">
        <v>250000</v>
      </c>
      <c r="Y25">
        <v>0</v>
      </c>
      <c r="Z25">
        <f>Table1[[#This Row],[CONSUMPTION T=(Q-P)*R+S]]+Table1[[#This Row],[IMPORTED ENERGY]]+-Table1[[#This Row],[EXPORTED ENERGY]]+Table1[[#This Row],[SRTPV CONSUMPTION]]</f>
        <v>952000</v>
      </c>
      <c r="AA25">
        <v>604747.91799999995</v>
      </c>
      <c r="AB25">
        <v>229810.932</v>
      </c>
      <c r="AC25">
        <v>834558.85</v>
      </c>
      <c r="AD25" s="3">
        <f>(Table1[[#This Row],[NET CONSUMPTION X=T+U-V+W]]-Table1[[#This Row],[TOTAL SALES AA=Y+Z]])/Table1[[#This Row],[NET CONSUMPTION X=T+U-V+W]]*100</f>
        <v>12.336255252100843</v>
      </c>
      <c r="AE25">
        <v>8163340.5199999996</v>
      </c>
      <c r="AF25">
        <v>7683223.4199999999</v>
      </c>
      <c r="AG25">
        <v>0.87660000000000005</v>
      </c>
      <c r="AH25">
        <v>0.94120000000000004</v>
      </c>
      <c r="AI25">
        <v>11.61</v>
      </c>
      <c r="AJ25" t="s">
        <v>239</v>
      </c>
      <c r="AL25" t="s">
        <v>89</v>
      </c>
      <c r="AM25">
        <v>11211</v>
      </c>
    </row>
    <row r="26" spans="1:40">
      <c r="A26">
        <v>86</v>
      </c>
      <c r="B26" t="s">
        <v>82</v>
      </c>
      <c r="C26" t="s">
        <v>96</v>
      </c>
      <c r="D26" t="s">
        <v>105</v>
      </c>
      <c r="E26" t="s">
        <v>118</v>
      </c>
      <c r="F26" t="s">
        <v>134</v>
      </c>
      <c r="G26" t="s">
        <v>118</v>
      </c>
      <c r="I26" t="s">
        <v>301</v>
      </c>
      <c r="J26" t="s">
        <v>87</v>
      </c>
      <c r="K26" t="s">
        <v>302</v>
      </c>
      <c r="L26">
        <v>684</v>
      </c>
      <c r="M26">
        <v>680</v>
      </c>
      <c r="N26">
        <v>4</v>
      </c>
      <c r="O26">
        <v>668</v>
      </c>
      <c r="P26">
        <v>-1</v>
      </c>
      <c r="Q26">
        <v>1060.327</v>
      </c>
      <c r="R26">
        <v>1073.4939999999999</v>
      </c>
      <c r="S26">
        <v>30000</v>
      </c>
      <c r="T26">
        <v>0</v>
      </c>
      <c r="U26" s="5">
        <f>Table1[[#This Row],[IP SET INSTALLATION]]*10*200</f>
        <v>1336000</v>
      </c>
      <c r="V26">
        <v>395010</v>
      </c>
      <c r="W26">
        <v>0</v>
      </c>
      <c r="X26">
        <v>0</v>
      </c>
      <c r="Y26">
        <v>0</v>
      </c>
      <c r="Z26">
        <f>Table1[[#This Row],[CONSUMPTION T=(Q-P)*R+S]]+Table1[[#This Row],[IMPORTED ENERGY]]+-Table1[[#This Row],[EXPORTED ENERGY]]+Table1[[#This Row],[SRTPV CONSUMPTION]]</f>
        <v>395010</v>
      </c>
      <c r="AA26">
        <v>239</v>
      </c>
      <c r="AB26">
        <v>356650.59</v>
      </c>
      <c r="AC26">
        <v>356889.59</v>
      </c>
      <c r="AD26" s="3">
        <f>(Table1[[#This Row],[NET CONSUMPTION X=T+U-V+W]]-Table1[[#This Row],[TOTAL SALES AA=Y+Z]])/Table1[[#This Row],[NET CONSUMPTION X=T+U-V+W]]*100</f>
        <v>9.6504923925976502</v>
      </c>
      <c r="AE26">
        <v>3222672.93</v>
      </c>
      <c r="AF26">
        <v>3218968.93</v>
      </c>
      <c r="AG26">
        <v>0.90349999999999997</v>
      </c>
      <c r="AH26">
        <v>0.99890000000000001</v>
      </c>
      <c r="AI26">
        <v>9.64</v>
      </c>
      <c r="AL26" t="s">
        <v>89</v>
      </c>
      <c r="AM26">
        <v>12431</v>
      </c>
    </row>
    <row r="27" spans="1:40">
      <c r="A27">
        <v>94</v>
      </c>
      <c r="B27" t="s">
        <v>82</v>
      </c>
      <c r="C27" t="s">
        <v>96</v>
      </c>
      <c r="D27" t="s">
        <v>105</v>
      </c>
      <c r="E27" t="s">
        <v>118</v>
      </c>
      <c r="F27" t="s">
        <v>156</v>
      </c>
      <c r="G27" t="s">
        <v>118</v>
      </c>
      <c r="I27" t="s">
        <v>318</v>
      </c>
      <c r="J27" t="s">
        <v>87</v>
      </c>
      <c r="K27" t="s">
        <v>319</v>
      </c>
      <c r="L27">
        <v>296</v>
      </c>
      <c r="M27">
        <v>296</v>
      </c>
      <c r="N27">
        <v>0</v>
      </c>
      <c r="O27">
        <v>296</v>
      </c>
      <c r="P27">
        <v>0</v>
      </c>
      <c r="Q27">
        <v>2858.7</v>
      </c>
      <c r="R27">
        <v>2943.9</v>
      </c>
      <c r="S27">
        <v>2000</v>
      </c>
      <c r="T27">
        <v>0</v>
      </c>
      <c r="U27" s="5">
        <f>Table1[[#This Row],[IP SET INSTALLATION]]*10*200</f>
        <v>592000</v>
      </c>
      <c r="V27">
        <v>170400</v>
      </c>
      <c r="W27">
        <v>0</v>
      </c>
      <c r="X27">
        <v>0</v>
      </c>
      <c r="Y27">
        <v>0</v>
      </c>
      <c r="Z27">
        <f>Table1[[#This Row],[CONSUMPTION T=(Q-P)*R+S]]+Table1[[#This Row],[IMPORTED ENERGY]]+-Table1[[#This Row],[EXPORTED ENERGY]]+Table1[[#This Row],[SRTPV CONSUMPTION]]</f>
        <v>170400</v>
      </c>
      <c r="AA27">
        <v>0</v>
      </c>
      <c r="AB27">
        <v>153955.51999999999</v>
      </c>
      <c r="AC27">
        <v>153955.51999999999</v>
      </c>
      <c r="AD27" s="3">
        <f>(Table1[[#This Row],[NET CONSUMPTION X=T+U-V+W]]-Table1[[#This Row],[TOTAL SALES AA=Y+Z]])/Table1[[#This Row],[NET CONSUMPTION X=T+U-V+W]]*100</f>
        <v>9.6505164319248884</v>
      </c>
      <c r="AE27">
        <v>1388678.08</v>
      </c>
      <c r="AF27">
        <v>1388678.08</v>
      </c>
      <c r="AG27">
        <v>0.90349999999999997</v>
      </c>
      <c r="AH27">
        <v>1</v>
      </c>
      <c r="AI27">
        <v>9.65</v>
      </c>
      <c r="AL27" t="s">
        <v>89</v>
      </c>
      <c r="AM27">
        <v>12431</v>
      </c>
    </row>
    <row r="28" spans="1:40">
      <c r="A28">
        <v>65</v>
      </c>
      <c r="B28" t="s">
        <v>82</v>
      </c>
      <c r="C28" t="s">
        <v>96</v>
      </c>
      <c r="D28" t="s">
        <v>105</v>
      </c>
      <c r="E28" t="s">
        <v>118</v>
      </c>
      <c r="F28" t="s">
        <v>134</v>
      </c>
      <c r="G28" t="s">
        <v>118</v>
      </c>
      <c r="I28" t="s">
        <v>256</v>
      </c>
      <c r="J28" t="s">
        <v>87</v>
      </c>
      <c r="K28" t="s">
        <v>257</v>
      </c>
      <c r="L28">
        <v>634</v>
      </c>
      <c r="M28">
        <v>634</v>
      </c>
      <c r="N28">
        <v>0</v>
      </c>
      <c r="O28">
        <v>632</v>
      </c>
      <c r="P28">
        <v>0</v>
      </c>
      <c r="Q28">
        <v>1180.9870000000001</v>
      </c>
      <c r="R28">
        <v>1191.472</v>
      </c>
      <c r="S28">
        <v>30000</v>
      </c>
      <c r="T28">
        <v>0</v>
      </c>
      <c r="U28" s="5">
        <f>Table1[[#This Row],[IP SET INSTALLATION]]*10*200</f>
        <v>1264000</v>
      </c>
      <c r="V28">
        <v>314550</v>
      </c>
      <c r="W28">
        <v>0</v>
      </c>
      <c r="X28">
        <v>0</v>
      </c>
      <c r="Y28">
        <v>0</v>
      </c>
      <c r="Z28">
        <f>Table1[[#This Row],[CONSUMPTION T=(Q-P)*R+S]]+Table1[[#This Row],[IMPORTED ENERGY]]+-Table1[[#This Row],[EXPORTED ENERGY]]+Table1[[#This Row],[SRTPV CONSUMPTION]]</f>
        <v>314550</v>
      </c>
      <c r="AA28">
        <v>30</v>
      </c>
      <c r="AB28">
        <v>284166.15999999997</v>
      </c>
      <c r="AC28">
        <v>284196.15999999997</v>
      </c>
      <c r="AD28" s="3">
        <f>(Table1[[#This Row],[NET CONSUMPTION X=T+U-V+W]]-Table1[[#This Row],[TOTAL SALES AA=Y+Z]])/Table1[[#This Row],[NET CONSUMPTION X=T+U-V+W]]*100</f>
        <v>9.6499252900969719</v>
      </c>
      <c r="AE28">
        <v>2563773.09</v>
      </c>
      <c r="AF28">
        <v>2563518.09</v>
      </c>
      <c r="AG28">
        <v>0.90349999999999997</v>
      </c>
      <c r="AH28">
        <v>0.99990000000000001</v>
      </c>
      <c r="AI28">
        <v>9.65</v>
      </c>
      <c r="AL28" t="s">
        <v>89</v>
      </c>
      <c r="AM28">
        <v>12431</v>
      </c>
    </row>
    <row r="29" spans="1:40">
      <c r="A29">
        <v>18</v>
      </c>
      <c r="B29" t="s">
        <v>82</v>
      </c>
      <c r="C29" t="s">
        <v>96</v>
      </c>
      <c r="D29" t="s">
        <v>105</v>
      </c>
      <c r="E29" t="s">
        <v>118</v>
      </c>
      <c r="F29" t="s">
        <v>124</v>
      </c>
      <c r="G29" t="s">
        <v>118</v>
      </c>
      <c r="I29" t="s">
        <v>141</v>
      </c>
      <c r="J29" t="s">
        <v>87</v>
      </c>
      <c r="K29" t="s">
        <v>142</v>
      </c>
      <c r="L29">
        <v>819</v>
      </c>
      <c r="M29">
        <v>818</v>
      </c>
      <c r="N29">
        <v>1</v>
      </c>
      <c r="O29">
        <v>818</v>
      </c>
      <c r="P29">
        <v>0</v>
      </c>
      <c r="Q29">
        <v>794.11</v>
      </c>
      <c r="R29">
        <v>800.60299999999995</v>
      </c>
      <c r="S29">
        <v>40000</v>
      </c>
      <c r="T29">
        <v>0</v>
      </c>
      <c r="U29" s="5">
        <f>Table1[[#This Row],[IP SET INSTALLATION]]*10*200</f>
        <v>1636000</v>
      </c>
      <c r="V29">
        <v>259720</v>
      </c>
      <c r="W29">
        <v>0</v>
      </c>
      <c r="X29">
        <v>0</v>
      </c>
      <c r="Y29">
        <v>0</v>
      </c>
      <c r="Z29">
        <f>Table1[[#This Row],[CONSUMPTION T=(Q-P)*R+S]]+Table1[[#This Row],[IMPORTED ENERGY]]+-Table1[[#This Row],[EXPORTED ENERGY]]+Table1[[#This Row],[SRTPV CONSUMPTION]]</f>
        <v>259720</v>
      </c>
      <c r="AA29">
        <v>0</v>
      </c>
      <c r="AB29">
        <v>234659.66</v>
      </c>
      <c r="AC29">
        <v>234659.66</v>
      </c>
      <c r="AD29" s="3">
        <f>(Table1[[#This Row],[NET CONSUMPTION X=T+U-V+W]]-Table1[[#This Row],[TOTAL SALES AA=Y+Z]])/Table1[[#This Row],[NET CONSUMPTION X=T+U-V+W]]*100</f>
        <v>9.648983520714614</v>
      </c>
      <c r="AE29">
        <v>2116632.2599999998</v>
      </c>
      <c r="AF29">
        <v>2116632.2599999998</v>
      </c>
      <c r="AG29">
        <v>0.90349999999999997</v>
      </c>
      <c r="AH29">
        <v>1</v>
      </c>
      <c r="AI29">
        <v>9.65</v>
      </c>
      <c r="AL29" t="s">
        <v>89</v>
      </c>
      <c r="AM29">
        <v>12431</v>
      </c>
    </row>
    <row r="30" spans="1:40">
      <c r="A30">
        <v>103</v>
      </c>
      <c r="B30" t="s">
        <v>82</v>
      </c>
      <c r="C30" t="s">
        <v>96</v>
      </c>
      <c r="D30" t="s">
        <v>105</v>
      </c>
      <c r="E30" t="s">
        <v>118</v>
      </c>
      <c r="F30" t="s">
        <v>127</v>
      </c>
      <c r="G30" t="s">
        <v>118</v>
      </c>
      <c r="I30" t="s">
        <v>338</v>
      </c>
      <c r="J30" t="s">
        <v>87</v>
      </c>
      <c r="K30" t="s">
        <v>339</v>
      </c>
      <c r="L30">
        <v>617</v>
      </c>
      <c r="M30">
        <v>616</v>
      </c>
      <c r="N30">
        <v>1</v>
      </c>
      <c r="O30">
        <v>613</v>
      </c>
      <c r="P30">
        <v>0</v>
      </c>
      <c r="Q30">
        <v>1065.971</v>
      </c>
      <c r="R30">
        <v>1077.8520000000001</v>
      </c>
      <c r="S30">
        <v>20000</v>
      </c>
      <c r="T30">
        <v>0</v>
      </c>
      <c r="U30" s="5">
        <f>Table1[[#This Row],[IP SET INSTALLATION]]*10*200</f>
        <v>1226000</v>
      </c>
      <c r="V30">
        <v>237620</v>
      </c>
      <c r="W30">
        <v>35000</v>
      </c>
      <c r="X30">
        <v>0</v>
      </c>
      <c r="Y30">
        <v>0</v>
      </c>
      <c r="Z30">
        <f>Table1[[#This Row],[CONSUMPTION T=(Q-P)*R+S]]+Table1[[#This Row],[IMPORTED ENERGY]]+-Table1[[#This Row],[EXPORTED ENERGY]]+Table1[[#This Row],[SRTPV CONSUMPTION]]</f>
        <v>272620</v>
      </c>
      <c r="AA30">
        <v>0</v>
      </c>
      <c r="AB30">
        <v>246309.53</v>
      </c>
      <c r="AC30">
        <v>246309.53</v>
      </c>
      <c r="AD30" s="3">
        <f>(Table1[[#This Row],[NET CONSUMPTION X=T+U-V+W]]-Table1[[#This Row],[TOTAL SALES AA=Y+Z]])/Table1[[#This Row],[NET CONSUMPTION X=T+U-V+W]]*100</f>
        <v>9.6509683808964866</v>
      </c>
      <c r="AE30">
        <v>2221860.29</v>
      </c>
      <c r="AF30">
        <v>2221859.29</v>
      </c>
      <c r="AG30">
        <v>0.90349999999999997</v>
      </c>
      <c r="AH30">
        <v>1</v>
      </c>
      <c r="AI30">
        <v>9.65</v>
      </c>
      <c r="AJ30" t="s">
        <v>340</v>
      </c>
      <c r="AL30" t="s">
        <v>89</v>
      </c>
      <c r="AM30">
        <v>12431</v>
      </c>
    </row>
    <row r="31" spans="1:40">
      <c r="A31">
        <v>82</v>
      </c>
      <c r="B31" t="s">
        <v>82</v>
      </c>
      <c r="C31" t="s">
        <v>96</v>
      </c>
      <c r="D31" t="s">
        <v>105</v>
      </c>
      <c r="E31" t="s">
        <v>118</v>
      </c>
      <c r="F31" t="s">
        <v>119</v>
      </c>
      <c r="G31" t="s">
        <v>118</v>
      </c>
      <c r="I31" t="s">
        <v>292</v>
      </c>
      <c r="J31" t="s">
        <v>92</v>
      </c>
      <c r="K31" t="s">
        <v>293</v>
      </c>
      <c r="L31">
        <v>10</v>
      </c>
      <c r="M31">
        <v>7</v>
      </c>
      <c r="N31">
        <v>3</v>
      </c>
      <c r="O31">
        <v>0</v>
      </c>
      <c r="P31">
        <v>0</v>
      </c>
      <c r="Q31">
        <v>443.85199999999998</v>
      </c>
      <c r="R31">
        <v>525.65599999999995</v>
      </c>
      <c r="S31">
        <v>20000</v>
      </c>
      <c r="T31">
        <v>0</v>
      </c>
      <c r="U31" s="5">
        <f>Table1[[#This Row],[IP SET INSTALLATION]]*10*200</f>
        <v>0</v>
      </c>
      <c r="V31">
        <v>1636080</v>
      </c>
      <c r="W31">
        <v>0</v>
      </c>
      <c r="X31" s="5">
        <v>380000</v>
      </c>
      <c r="Y31">
        <v>0</v>
      </c>
      <c r="Z31">
        <f>Table1[[#This Row],[CONSUMPTION T=(Q-P)*R+S]]+Table1[[#This Row],[IMPORTED ENERGY]]+-Table1[[#This Row],[EXPORTED ENERGY]]+Table1[[#This Row],[SRTPV CONSUMPTION]]</f>
        <v>1256080</v>
      </c>
      <c r="AA31">
        <v>1188288.1000000001</v>
      </c>
      <c r="AB31">
        <v>0</v>
      </c>
      <c r="AC31">
        <v>1188288.1000000001</v>
      </c>
      <c r="AD31" s="3">
        <f>(Table1[[#This Row],[NET CONSUMPTION X=T+U-V+W]]-Table1[[#This Row],[TOTAL SALES AA=Y+Z]])/Table1[[#This Row],[NET CONSUMPTION X=T+U-V+W]]*100</f>
        <v>5.3971005031526582</v>
      </c>
      <c r="AE31">
        <v>7984912</v>
      </c>
      <c r="AF31">
        <v>7985017</v>
      </c>
      <c r="AG31">
        <v>0.72629999999999995</v>
      </c>
      <c r="AH31">
        <v>1</v>
      </c>
      <c r="AI31">
        <v>27.37</v>
      </c>
      <c r="AL31" t="s">
        <v>89</v>
      </c>
      <c r="AM31">
        <v>12431</v>
      </c>
      <c r="AN31" t="s">
        <v>359</v>
      </c>
    </row>
    <row r="32" spans="1:40">
      <c r="A32">
        <v>46</v>
      </c>
      <c r="B32" t="s">
        <v>82</v>
      </c>
      <c r="C32" t="s">
        <v>96</v>
      </c>
      <c r="D32" t="s">
        <v>105</v>
      </c>
      <c r="E32" t="s">
        <v>118</v>
      </c>
      <c r="F32" t="s">
        <v>194</v>
      </c>
      <c r="G32" t="s">
        <v>118</v>
      </c>
      <c r="I32" t="s">
        <v>208</v>
      </c>
      <c r="J32" t="s">
        <v>87</v>
      </c>
      <c r="K32" t="s">
        <v>209</v>
      </c>
      <c r="L32">
        <v>251</v>
      </c>
      <c r="M32">
        <v>240</v>
      </c>
      <c r="N32">
        <v>11</v>
      </c>
      <c r="O32">
        <v>239</v>
      </c>
      <c r="P32">
        <v>0</v>
      </c>
      <c r="Q32">
        <v>830.91700000000003</v>
      </c>
      <c r="R32">
        <v>841.05399999999997</v>
      </c>
      <c r="S32">
        <v>20000</v>
      </c>
      <c r="T32">
        <v>0</v>
      </c>
      <c r="U32" s="5">
        <f>Table1[[#This Row],[IP SET INSTALLATION]]*10*200</f>
        <v>478000</v>
      </c>
      <c r="V32">
        <v>202740</v>
      </c>
      <c r="W32" s="5">
        <v>80000</v>
      </c>
      <c r="X32">
        <v>0</v>
      </c>
      <c r="Y32">
        <v>0</v>
      </c>
      <c r="Z32">
        <f>Table1[[#This Row],[CONSUMPTION T=(Q-P)*R+S]]+Table1[[#This Row],[IMPORTED ENERGY]]+-Table1[[#This Row],[EXPORTED ENERGY]]+Table1[[#This Row],[SRTPV CONSUMPTION]]</f>
        <v>282740</v>
      </c>
      <c r="AA32">
        <v>0</v>
      </c>
      <c r="AB32">
        <v>183176.77</v>
      </c>
      <c r="AC32">
        <v>183176.77</v>
      </c>
      <c r="AD32" s="3">
        <f>(Table1[[#This Row],[NET CONSUMPTION X=T+U-V+W]]-Table1[[#This Row],[TOTAL SALES AA=Y+Z]])/Table1[[#This Row],[NET CONSUMPTION X=T+U-V+W]]*100</f>
        <v>35.213705170828327</v>
      </c>
      <c r="AE32">
        <v>1652254.8</v>
      </c>
      <c r="AF32">
        <v>1652254.8</v>
      </c>
      <c r="AG32">
        <v>0.90349999999999997</v>
      </c>
      <c r="AH32">
        <v>1</v>
      </c>
      <c r="AI32">
        <v>9.65</v>
      </c>
      <c r="AL32" t="s">
        <v>89</v>
      </c>
      <c r="AM32">
        <v>12431</v>
      </c>
      <c r="AN32" t="s">
        <v>397</v>
      </c>
    </row>
    <row r="33" spans="1:40">
      <c r="A33">
        <v>6</v>
      </c>
      <c r="B33" t="s">
        <v>82</v>
      </c>
      <c r="C33" t="s">
        <v>96</v>
      </c>
      <c r="D33" t="s">
        <v>105</v>
      </c>
      <c r="E33" t="s">
        <v>106</v>
      </c>
      <c r="F33" t="s">
        <v>107</v>
      </c>
      <c r="G33" t="s">
        <v>106</v>
      </c>
      <c r="I33" t="s">
        <v>108</v>
      </c>
      <c r="J33" t="s">
        <v>102</v>
      </c>
      <c r="K33" t="s">
        <v>109</v>
      </c>
      <c r="L33">
        <v>3019</v>
      </c>
      <c r="M33">
        <v>2340</v>
      </c>
      <c r="N33">
        <v>679</v>
      </c>
      <c r="O33">
        <v>0</v>
      </c>
      <c r="P33">
        <v>0</v>
      </c>
      <c r="Q33">
        <v>6123.3</v>
      </c>
      <c r="R33">
        <v>6345.8</v>
      </c>
      <c r="S33">
        <v>2000</v>
      </c>
      <c r="T33">
        <v>0</v>
      </c>
      <c r="U33" s="5">
        <f>Table1[[#This Row],[IP SET INSTALLATION]]*10*200</f>
        <v>0</v>
      </c>
      <c r="V33">
        <v>445000</v>
      </c>
      <c r="W33">
        <v>0</v>
      </c>
      <c r="X33">
        <v>26906.400000000001</v>
      </c>
      <c r="Y33">
        <v>0</v>
      </c>
      <c r="Z33">
        <f>Table1[[#This Row],[CONSUMPTION T=(Q-P)*R+S]]+Table1[[#This Row],[IMPORTED ENERGY]]+-Table1[[#This Row],[EXPORTED ENERGY]]+Table1[[#This Row],[SRTPV CONSUMPTION]]</f>
        <v>418093.6</v>
      </c>
      <c r="AA33">
        <v>145574.69</v>
      </c>
      <c r="AB33">
        <v>0</v>
      </c>
      <c r="AC33">
        <v>145574.69</v>
      </c>
      <c r="AD33" s="3">
        <f>(Table1[[#This Row],[NET CONSUMPTION X=T+U-V+W]]-Table1[[#This Row],[TOTAL SALES AA=Y+Z]])/Table1[[#This Row],[NET CONSUMPTION X=T+U-V+W]]*100</f>
        <v>65.18131585845849</v>
      </c>
      <c r="AE33">
        <v>4816744.88</v>
      </c>
      <c r="AF33">
        <v>1265826.42</v>
      </c>
      <c r="AG33">
        <v>0.34820000000000001</v>
      </c>
      <c r="AH33">
        <v>0.26279999999999998</v>
      </c>
      <c r="AI33">
        <v>17.13</v>
      </c>
      <c r="AJ33" t="s">
        <v>110</v>
      </c>
      <c r="AL33" t="s">
        <v>89</v>
      </c>
      <c r="AM33">
        <v>12411</v>
      </c>
    </row>
    <row r="34" spans="1:40">
      <c r="A34">
        <v>13</v>
      </c>
      <c r="B34" t="s">
        <v>82</v>
      </c>
      <c r="C34" t="s">
        <v>96</v>
      </c>
      <c r="D34" t="s">
        <v>105</v>
      </c>
      <c r="E34" t="s">
        <v>118</v>
      </c>
      <c r="F34" t="s">
        <v>127</v>
      </c>
      <c r="G34" t="s">
        <v>118</v>
      </c>
      <c r="I34" t="s">
        <v>128</v>
      </c>
      <c r="J34" t="s">
        <v>102</v>
      </c>
      <c r="K34" t="s">
        <v>129</v>
      </c>
      <c r="L34">
        <v>4254</v>
      </c>
      <c r="M34">
        <v>3065</v>
      </c>
      <c r="N34">
        <v>1189</v>
      </c>
      <c r="O34">
        <v>2</v>
      </c>
      <c r="P34">
        <v>0</v>
      </c>
      <c r="Q34">
        <v>3298.9490000000001</v>
      </c>
      <c r="R34">
        <v>3338.7829999999999</v>
      </c>
      <c r="S34">
        <v>20000</v>
      </c>
      <c r="T34">
        <v>0</v>
      </c>
      <c r="U34" s="5">
        <f>Table1[[#This Row],[IP SET INSTALLATION]]*10*200</f>
        <v>4000</v>
      </c>
      <c r="V34">
        <v>796680</v>
      </c>
      <c r="W34">
        <v>0</v>
      </c>
      <c r="X34">
        <v>90000</v>
      </c>
      <c r="Y34">
        <v>0</v>
      </c>
      <c r="Z34">
        <f>Table1[[#This Row],[CONSUMPTION T=(Q-P)*R+S]]+Table1[[#This Row],[IMPORTED ENERGY]]+-Table1[[#This Row],[EXPORTED ENERGY]]+Table1[[#This Row],[SRTPV CONSUMPTION]]</f>
        <v>706680</v>
      </c>
      <c r="AA34">
        <v>639000.77300000004</v>
      </c>
      <c r="AB34">
        <v>1340.3</v>
      </c>
      <c r="AC34">
        <v>640341.07299999997</v>
      </c>
      <c r="AD34" s="3">
        <f>(Table1[[#This Row],[NET CONSUMPTION X=T+U-V+W]]-Table1[[#This Row],[TOTAL SALES AA=Y+Z]])/Table1[[#This Row],[NET CONSUMPTION X=T+U-V+W]]*100</f>
        <v>9.3874068885492772</v>
      </c>
      <c r="AE34">
        <v>6324266.5899999999</v>
      </c>
      <c r="AF34">
        <v>2283579.59</v>
      </c>
      <c r="AG34">
        <v>0.90610000000000002</v>
      </c>
      <c r="AH34">
        <v>0.36109999999999998</v>
      </c>
      <c r="AI34">
        <v>3.39</v>
      </c>
      <c r="AJ34" t="s">
        <v>130</v>
      </c>
      <c r="AL34" t="s">
        <v>89</v>
      </c>
      <c r="AM34">
        <v>12431</v>
      </c>
    </row>
    <row r="35" spans="1:40">
      <c r="A35">
        <v>100</v>
      </c>
      <c r="B35" t="s">
        <v>82</v>
      </c>
      <c r="C35" t="s">
        <v>96</v>
      </c>
      <c r="D35" t="s">
        <v>105</v>
      </c>
      <c r="E35" t="s">
        <v>118</v>
      </c>
      <c r="F35" t="s">
        <v>194</v>
      </c>
      <c r="G35" t="s">
        <v>118</v>
      </c>
      <c r="I35" t="s">
        <v>332</v>
      </c>
      <c r="J35" t="s">
        <v>102</v>
      </c>
      <c r="K35" t="s">
        <v>333</v>
      </c>
      <c r="L35">
        <v>4289</v>
      </c>
      <c r="M35">
        <v>2796</v>
      </c>
      <c r="N35">
        <v>1493</v>
      </c>
      <c r="O35">
        <v>2</v>
      </c>
      <c r="P35">
        <v>0</v>
      </c>
      <c r="Q35">
        <v>1857.626</v>
      </c>
      <c r="R35">
        <v>1886.9760000000001</v>
      </c>
      <c r="S35">
        <v>20000</v>
      </c>
      <c r="T35">
        <v>0</v>
      </c>
      <c r="U35" s="5">
        <f>Table1[[#This Row],[IP SET INSTALLATION]]*10*200</f>
        <v>4000</v>
      </c>
      <c r="V35">
        <v>587000</v>
      </c>
      <c r="W35">
        <v>0</v>
      </c>
      <c r="X35" s="5">
        <v>180000</v>
      </c>
      <c r="Y35">
        <v>228.4</v>
      </c>
      <c r="Z35">
        <f>Table1[[#This Row],[CONSUMPTION T=(Q-P)*R+S]]+Table1[[#This Row],[IMPORTED ENERGY]]+-Table1[[#This Row],[EXPORTED ENERGY]]+Table1[[#This Row],[SRTPV CONSUMPTION]]</f>
        <v>407228.4</v>
      </c>
      <c r="AA35">
        <v>371970.9</v>
      </c>
      <c r="AB35">
        <v>1340.3</v>
      </c>
      <c r="AC35">
        <v>373311.2</v>
      </c>
      <c r="AD35" s="3">
        <f>(Table1[[#This Row],[NET CONSUMPTION X=T+U-V+W]]-Table1[[#This Row],[TOTAL SALES AA=Y+Z]])/Table1[[#This Row],[NET CONSUMPTION X=T+U-V+W]]*100</f>
        <v>8.328790428172498</v>
      </c>
      <c r="AE35">
        <v>4098688.76</v>
      </c>
      <c r="AF35">
        <v>1627123.76</v>
      </c>
      <c r="AG35">
        <v>0.63570000000000004</v>
      </c>
      <c r="AH35">
        <v>0.39700000000000002</v>
      </c>
      <c r="AI35">
        <v>14.46</v>
      </c>
      <c r="AL35" t="s">
        <v>89</v>
      </c>
      <c r="AM35">
        <v>12431</v>
      </c>
      <c r="AN35" t="s">
        <v>390</v>
      </c>
    </row>
    <row r="36" spans="1:40">
      <c r="A36">
        <v>104</v>
      </c>
      <c r="B36" t="s">
        <v>82</v>
      </c>
      <c r="C36" t="s">
        <v>96</v>
      </c>
      <c r="D36" t="s">
        <v>105</v>
      </c>
      <c r="E36" t="s">
        <v>118</v>
      </c>
      <c r="F36" t="s">
        <v>124</v>
      </c>
      <c r="G36" t="s">
        <v>118</v>
      </c>
      <c r="I36" t="s">
        <v>341</v>
      </c>
      <c r="J36" t="s">
        <v>87</v>
      </c>
      <c r="K36" t="s">
        <v>342</v>
      </c>
      <c r="L36">
        <v>496</v>
      </c>
      <c r="M36">
        <v>474</v>
      </c>
      <c r="N36">
        <v>22</v>
      </c>
      <c r="O36">
        <v>469</v>
      </c>
      <c r="P36">
        <v>1</v>
      </c>
      <c r="Q36">
        <v>12743</v>
      </c>
      <c r="R36">
        <v>12858</v>
      </c>
      <c r="S36">
        <v>2000</v>
      </c>
      <c r="T36">
        <v>0</v>
      </c>
      <c r="U36" s="5">
        <f>Table1[[#This Row],[IP SET INSTALLATION]]*10*200</f>
        <v>938000</v>
      </c>
      <c r="V36">
        <v>230000</v>
      </c>
      <c r="W36" s="5">
        <v>230000</v>
      </c>
      <c r="X36">
        <v>0</v>
      </c>
      <c r="Y36">
        <v>0</v>
      </c>
      <c r="Z36">
        <f>Table1[[#This Row],[CONSUMPTION T=(Q-P)*R+S]]+Table1[[#This Row],[IMPORTED ENERGY]]+-Table1[[#This Row],[EXPORTED ENERGY]]+Table1[[#This Row],[SRTPV CONSUMPTION]]</f>
        <v>460000</v>
      </c>
      <c r="AA36">
        <v>378</v>
      </c>
      <c r="AB36">
        <v>206987.04</v>
      </c>
      <c r="AC36">
        <v>207365.04</v>
      </c>
      <c r="AD36" s="3">
        <f>(Table1[[#This Row],[NET CONSUMPTION X=T+U-V+W]]-Table1[[#This Row],[TOTAL SALES AA=Y+Z]])/Table1[[#This Row],[NET CONSUMPTION X=T+U-V+W]]*100</f>
        <v>54.920643478260864</v>
      </c>
      <c r="AE36">
        <v>1871313.16</v>
      </c>
      <c r="AF36">
        <v>1870880.16</v>
      </c>
      <c r="AG36">
        <v>0.90159999999999996</v>
      </c>
      <c r="AH36">
        <v>0.99980000000000002</v>
      </c>
      <c r="AI36">
        <v>9.84</v>
      </c>
      <c r="AL36" t="s">
        <v>89</v>
      </c>
      <c r="AM36">
        <v>12431</v>
      </c>
      <c r="AN36" t="s">
        <v>379</v>
      </c>
    </row>
    <row r="37" spans="1:40">
      <c r="A37">
        <v>39</v>
      </c>
      <c r="B37" t="s">
        <v>82</v>
      </c>
      <c r="C37" t="s">
        <v>96</v>
      </c>
      <c r="D37" t="s">
        <v>105</v>
      </c>
      <c r="E37" t="s">
        <v>118</v>
      </c>
      <c r="F37" t="s">
        <v>134</v>
      </c>
      <c r="G37" t="s">
        <v>118</v>
      </c>
      <c r="I37" t="s">
        <v>192</v>
      </c>
      <c r="J37" t="s">
        <v>87</v>
      </c>
      <c r="K37" t="s">
        <v>193</v>
      </c>
      <c r="L37">
        <v>373</v>
      </c>
      <c r="M37">
        <v>370</v>
      </c>
      <c r="N37">
        <v>3</v>
      </c>
      <c r="O37">
        <v>365</v>
      </c>
      <c r="P37">
        <v>-2</v>
      </c>
      <c r="Q37">
        <v>723.72900000000004</v>
      </c>
      <c r="R37">
        <v>732.41200000000003</v>
      </c>
      <c r="S37">
        <v>30000</v>
      </c>
      <c r="T37">
        <v>0</v>
      </c>
      <c r="U37" s="5">
        <f>Table1[[#This Row],[IP SET INSTALLATION]]*10*200</f>
        <v>730000</v>
      </c>
      <c r="V37">
        <v>260490</v>
      </c>
      <c r="W37">
        <v>0</v>
      </c>
      <c r="X37">
        <v>0</v>
      </c>
      <c r="Y37">
        <v>0</v>
      </c>
      <c r="Z37">
        <f>Table1[[#This Row],[CONSUMPTION T=(Q-P)*R+S]]+Table1[[#This Row],[IMPORTED ENERGY]]+-Table1[[#This Row],[EXPORTED ENERGY]]+Table1[[#This Row],[SRTPV CONSUMPTION]]</f>
        <v>260490</v>
      </c>
      <c r="AA37">
        <v>227</v>
      </c>
      <c r="AB37">
        <v>235125.89</v>
      </c>
      <c r="AC37">
        <v>235352.89</v>
      </c>
      <c r="AD37" s="3">
        <f>(Table1[[#This Row],[NET CONSUMPTION X=T+U-V+W]]-Table1[[#This Row],[TOTAL SALES AA=Y+Z]])/Table1[[#This Row],[NET CONSUMPTION X=T+U-V+W]]*100</f>
        <v>9.6499328189181881</v>
      </c>
      <c r="AE37">
        <v>2123314.67</v>
      </c>
      <c r="AF37">
        <v>2123424.67</v>
      </c>
      <c r="AG37">
        <v>0.90349999999999997</v>
      </c>
      <c r="AH37">
        <v>1.0001</v>
      </c>
      <c r="AI37">
        <v>9.65</v>
      </c>
      <c r="AL37" t="s">
        <v>89</v>
      </c>
      <c r="AM37">
        <v>12431</v>
      </c>
    </row>
    <row r="38" spans="1:40">
      <c r="A38">
        <v>69</v>
      </c>
      <c r="B38" t="s">
        <v>82</v>
      </c>
      <c r="C38" t="s">
        <v>96</v>
      </c>
      <c r="D38" t="s">
        <v>105</v>
      </c>
      <c r="E38" t="s">
        <v>118</v>
      </c>
      <c r="F38" t="s">
        <v>119</v>
      </c>
      <c r="G38" t="s">
        <v>118</v>
      </c>
      <c r="I38" t="s">
        <v>265</v>
      </c>
      <c r="J38" t="s">
        <v>92</v>
      </c>
      <c r="K38" t="s">
        <v>266</v>
      </c>
      <c r="L38">
        <v>108</v>
      </c>
      <c r="M38">
        <v>87</v>
      </c>
      <c r="N38">
        <v>21</v>
      </c>
      <c r="O38">
        <v>0</v>
      </c>
      <c r="P38">
        <v>0</v>
      </c>
      <c r="Q38">
        <v>1402.759</v>
      </c>
      <c r="R38">
        <v>1426.722</v>
      </c>
      <c r="S38">
        <v>30000</v>
      </c>
      <c r="T38">
        <v>0</v>
      </c>
      <c r="U38" s="5">
        <f>Table1[[#This Row],[IP SET INSTALLATION]]*10*200</f>
        <v>0</v>
      </c>
      <c r="V38">
        <v>718890</v>
      </c>
      <c r="W38" s="5">
        <v>50000</v>
      </c>
      <c r="X38">
        <v>0</v>
      </c>
      <c r="Y38">
        <v>463.4</v>
      </c>
      <c r="Z38">
        <f>Table1[[#This Row],[CONSUMPTION T=(Q-P)*R+S]]+Table1[[#This Row],[IMPORTED ENERGY]]+-Table1[[#This Row],[EXPORTED ENERGY]]+Table1[[#This Row],[SRTPV CONSUMPTION]]</f>
        <v>769353.4</v>
      </c>
      <c r="AA38">
        <v>734142.05</v>
      </c>
      <c r="AB38">
        <v>0</v>
      </c>
      <c r="AC38">
        <v>734142.05</v>
      </c>
      <c r="AD38" s="3">
        <f>(Table1[[#This Row],[NET CONSUMPTION X=T+U-V+W]]-Table1[[#This Row],[TOTAL SALES AA=Y+Z]])/Table1[[#This Row],[NET CONSUMPTION X=T+U-V+W]]*100</f>
        <v>4.5767458751725769</v>
      </c>
      <c r="AE38">
        <v>7310015.0199999996</v>
      </c>
      <c r="AF38">
        <v>4483599.24</v>
      </c>
      <c r="AG38">
        <v>1.0206</v>
      </c>
      <c r="AH38">
        <v>0.61339999999999995</v>
      </c>
      <c r="AI38">
        <v>-1.26</v>
      </c>
      <c r="AL38" t="s">
        <v>89</v>
      </c>
      <c r="AM38">
        <v>12431</v>
      </c>
      <c r="AN38" t="s">
        <v>358</v>
      </c>
    </row>
    <row r="39" spans="1:40">
      <c r="A39">
        <v>53</v>
      </c>
      <c r="B39" t="s">
        <v>82</v>
      </c>
      <c r="C39" t="s">
        <v>96</v>
      </c>
      <c r="D39" t="s">
        <v>105</v>
      </c>
      <c r="E39" t="s">
        <v>118</v>
      </c>
      <c r="F39" t="s">
        <v>156</v>
      </c>
      <c r="G39" t="s">
        <v>118</v>
      </c>
      <c r="I39" t="s">
        <v>224</v>
      </c>
      <c r="J39" t="s">
        <v>102</v>
      </c>
      <c r="K39" t="s">
        <v>225</v>
      </c>
      <c r="L39">
        <v>1175</v>
      </c>
      <c r="M39">
        <v>1001</v>
      </c>
      <c r="N39">
        <v>174</v>
      </c>
      <c r="O39">
        <v>1</v>
      </c>
      <c r="P39">
        <v>0</v>
      </c>
      <c r="Q39">
        <v>3049.5</v>
      </c>
      <c r="R39">
        <v>3137.3</v>
      </c>
      <c r="S39">
        <v>2000</v>
      </c>
      <c r="T39">
        <v>0</v>
      </c>
      <c r="U39" s="5">
        <f>Table1[[#This Row],[IP SET INSTALLATION]]*10*200</f>
        <v>2000</v>
      </c>
      <c r="V39">
        <v>175600</v>
      </c>
      <c r="W39">
        <v>0</v>
      </c>
      <c r="X39" s="5">
        <v>65000</v>
      </c>
      <c r="Y39">
        <v>0</v>
      </c>
      <c r="Z39">
        <f>Table1[[#This Row],[CONSUMPTION T=(Q-P)*R+S]]+Table1[[#This Row],[IMPORTED ENERGY]]+-Table1[[#This Row],[EXPORTED ENERGY]]+Table1[[#This Row],[SRTPV CONSUMPTION]]</f>
        <v>110600</v>
      </c>
      <c r="AA39">
        <v>99381</v>
      </c>
      <c r="AB39">
        <v>670.15</v>
      </c>
      <c r="AC39">
        <v>100051.15</v>
      </c>
      <c r="AD39" s="3">
        <f>(Table1[[#This Row],[NET CONSUMPTION X=T+U-V+W]]-Table1[[#This Row],[TOTAL SALES AA=Y+Z]])/Table1[[#This Row],[NET CONSUMPTION X=T+U-V+W]]*100</f>
        <v>9.5378390596745071</v>
      </c>
      <c r="AE39">
        <v>1047161.46</v>
      </c>
      <c r="AF39">
        <v>395475.46</v>
      </c>
      <c r="AG39">
        <v>0.56979999999999997</v>
      </c>
      <c r="AH39">
        <v>0.37769999999999998</v>
      </c>
      <c r="AI39">
        <v>16.25</v>
      </c>
      <c r="AL39" t="s">
        <v>89</v>
      </c>
      <c r="AM39">
        <v>12431</v>
      </c>
      <c r="AN39" t="s">
        <v>387</v>
      </c>
    </row>
    <row r="40" spans="1:40">
      <c r="A40">
        <v>31</v>
      </c>
      <c r="B40" t="s">
        <v>82</v>
      </c>
      <c r="C40" t="s">
        <v>96</v>
      </c>
      <c r="D40" t="s">
        <v>96</v>
      </c>
      <c r="E40" t="s">
        <v>97</v>
      </c>
      <c r="F40" t="s">
        <v>98</v>
      </c>
      <c r="G40" t="s">
        <v>97</v>
      </c>
      <c r="I40" t="s">
        <v>173</v>
      </c>
      <c r="J40" t="s">
        <v>87</v>
      </c>
      <c r="K40" t="s">
        <v>174</v>
      </c>
      <c r="L40">
        <v>433</v>
      </c>
      <c r="M40">
        <v>387</v>
      </c>
      <c r="N40">
        <v>46</v>
      </c>
      <c r="O40">
        <v>377</v>
      </c>
      <c r="P40">
        <v>0</v>
      </c>
      <c r="Q40">
        <v>938.84199999999998</v>
      </c>
      <c r="R40">
        <v>946.97</v>
      </c>
      <c r="S40">
        <v>40000</v>
      </c>
      <c r="T40">
        <v>0</v>
      </c>
      <c r="U40" s="5">
        <f>Table1[[#This Row],[IP SET INSTALLATION]]*10*200</f>
        <v>754000</v>
      </c>
      <c r="V40">
        <v>325120</v>
      </c>
      <c r="W40">
        <v>0</v>
      </c>
      <c r="X40">
        <v>0</v>
      </c>
      <c r="Y40">
        <v>0</v>
      </c>
      <c r="Z40">
        <f>Table1[[#This Row],[CONSUMPTION T=(Q-P)*R+S]]+Table1[[#This Row],[IMPORTED ENERGY]]+-Table1[[#This Row],[EXPORTED ENERGY]]+Table1[[#This Row],[SRTPV CONSUMPTION]]</f>
        <v>325120</v>
      </c>
      <c r="AA40">
        <v>458</v>
      </c>
      <c r="AB40">
        <v>293287.15000000002</v>
      </c>
      <c r="AC40">
        <v>293745.15000000002</v>
      </c>
      <c r="AD40" s="3">
        <f>(Table1[[#This Row],[NET CONSUMPTION X=T+U-V+W]]-Table1[[#This Row],[TOTAL SALES AA=Y+Z]])/Table1[[#This Row],[NET CONSUMPTION X=T+U-V+W]]*100</f>
        <v>9.6502368356299133</v>
      </c>
      <c r="AE40">
        <v>2650453.09</v>
      </c>
      <c r="AF40">
        <v>2651441.09</v>
      </c>
      <c r="AG40">
        <v>0.90349999999999997</v>
      </c>
      <c r="AH40">
        <v>1.0004</v>
      </c>
      <c r="AI40">
        <v>9.65</v>
      </c>
      <c r="AL40" t="s">
        <v>89</v>
      </c>
      <c r="AM40">
        <v>12211</v>
      </c>
    </row>
    <row r="41" spans="1:40">
      <c r="A41">
        <v>26</v>
      </c>
      <c r="B41" t="s">
        <v>82</v>
      </c>
      <c r="C41" t="s">
        <v>96</v>
      </c>
      <c r="D41" t="s">
        <v>105</v>
      </c>
      <c r="E41" t="s">
        <v>118</v>
      </c>
      <c r="F41" t="s">
        <v>156</v>
      </c>
      <c r="G41" t="s">
        <v>118</v>
      </c>
      <c r="I41" t="s">
        <v>159</v>
      </c>
      <c r="J41" t="s">
        <v>87</v>
      </c>
      <c r="K41" t="s">
        <v>160</v>
      </c>
      <c r="L41">
        <v>278</v>
      </c>
      <c r="M41">
        <v>277</v>
      </c>
      <c r="N41">
        <v>1</v>
      </c>
      <c r="O41">
        <v>277</v>
      </c>
      <c r="P41">
        <v>0</v>
      </c>
      <c r="Q41">
        <v>7719</v>
      </c>
      <c r="R41">
        <v>7892.2</v>
      </c>
      <c r="S41">
        <v>2000</v>
      </c>
      <c r="T41">
        <v>0</v>
      </c>
      <c r="U41" s="5">
        <f>Table1[[#This Row],[IP SET INSTALLATION]]*10*200</f>
        <v>554000</v>
      </c>
      <c r="V41">
        <v>346400</v>
      </c>
      <c r="W41">
        <v>0</v>
      </c>
      <c r="X41">
        <v>0</v>
      </c>
      <c r="Y41">
        <v>0</v>
      </c>
      <c r="Z41">
        <f>Table1[[#This Row],[CONSUMPTION T=(Q-P)*R+S]]+Table1[[#This Row],[IMPORTED ENERGY]]+-Table1[[#This Row],[EXPORTED ENERGY]]+Table1[[#This Row],[SRTPV CONSUMPTION]]</f>
        <v>346400</v>
      </c>
      <c r="AA41">
        <v>0</v>
      </c>
      <c r="AB41">
        <v>312971.21999999997</v>
      </c>
      <c r="AC41">
        <v>312971.21999999997</v>
      </c>
      <c r="AD41" s="3">
        <f>(Table1[[#This Row],[NET CONSUMPTION X=T+U-V+W]]-Table1[[#This Row],[TOTAL SALES AA=Y+Z]])/Table1[[#This Row],[NET CONSUMPTION X=T+U-V+W]]*100</f>
        <v>9.6503406466512782</v>
      </c>
      <c r="AE41">
        <v>2823001.18</v>
      </c>
      <c r="AF41">
        <v>2823001.18</v>
      </c>
      <c r="AG41">
        <v>0.90349999999999997</v>
      </c>
      <c r="AH41">
        <v>1</v>
      </c>
      <c r="AI41">
        <v>9.65</v>
      </c>
      <c r="AL41" t="s">
        <v>89</v>
      </c>
      <c r="AM41">
        <v>12431</v>
      </c>
    </row>
    <row r="42" spans="1:40">
      <c r="A42">
        <v>48</v>
      </c>
      <c r="B42" t="s">
        <v>82</v>
      </c>
      <c r="C42" t="s">
        <v>96</v>
      </c>
      <c r="D42" t="s">
        <v>105</v>
      </c>
      <c r="E42" t="s">
        <v>118</v>
      </c>
      <c r="F42" t="s">
        <v>194</v>
      </c>
      <c r="G42" t="s">
        <v>118</v>
      </c>
      <c r="I42" t="s">
        <v>214</v>
      </c>
      <c r="J42" t="s">
        <v>102</v>
      </c>
      <c r="K42" t="s">
        <v>215</v>
      </c>
      <c r="L42">
        <v>3519</v>
      </c>
      <c r="M42">
        <v>3128</v>
      </c>
      <c r="N42">
        <v>391</v>
      </c>
      <c r="O42">
        <v>0</v>
      </c>
      <c r="P42">
        <v>0</v>
      </c>
      <c r="Q42">
        <v>1400.12</v>
      </c>
      <c r="R42">
        <v>1431.33</v>
      </c>
      <c r="S42">
        <v>20000</v>
      </c>
      <c r="T42">
        <v>0</v>
      </c>
      <c r="U42" s="5">
        <f>Table1[[#This Row],[IP SET INSTALLATION]]*10*200</f>
        <v>0</v>
      </c>
      <c r="V42">
        <v>624200</v>
      </c>
      <c r="W42">
        <v>0</v>
      </c>
      <c r="X42">
        <v>0</v>
      </c>
      <c r="Y42">
        <v>310.3</v>
      </c>
      <c r="Z42">
        <f>Table1[[#This Row],[CONSUMPTION T=(Q-P)*R+S]]+Table1[[#This Row],[IMPORTED ENERGY]]+-Table1[[#This Row],[EXPORTED ENERGY]]+Table1[[#This Row],[SRTPV CONSUMPTION]]</f>
        <v>624510.30000000005</v>
      </c>
      <c r="AA42">
        <v>583427.35</v>
      </c>
      <c r="AB42">
        <v>0</v>
      </c>
      <c r="AC42">
        <v>583427.35</v>
      </c>
      <c r="AD42" s="3">
        <f>(Table1[[#This Row],[NET CONSUMPTION X=T+U-V+W]]-Table1[[#This Row],[TOTAL SALES AA=Y+Z]])/Table1[[#This Row],[NET CONSUMPTION X=T+U-V+W]]*100</f>
        <v>6.5784263285969926</v>
      </c>
      <c r="AE42">
        <v>5717535.0999999996</v>
      </c>
      <c r="AF42">
        <v>1924008.06</v>
      </c>
      <c r="AG42">
        <v>0.93420000000000003</v>
      </c>
      <c r="AH42">
        <v>0.33650000000000002</v>
      </c>
      <c r="AI42">
        <v>2.21</v>
      </c>
      <c r="AL42" t="s">
        <v>89</v>
      </c>
      <c r="AM42">
        <v>12431</v>
      </c>
    </row>
    <row r="43" spans="1:40">
      <c r="A43">
        <v>2</v>
      </c>
      <c r="B43" t="s">
        <v>82</v>
      </c>
      <c r="C43" t="s">
        <v>83</v>
      </c>
      <c r="D43" t="s">
        <v>84</v>
      </c>
      <c r="E43" t="s">
        <v>84</v>
      </c>
      <c r="F43" t="s">
        <v>90</v>
      </c>
      <c r="G43" t="s">
        <v>84</v>
      </c>
      <c r="I43" t="s">
        <v>91</v>
      </c>
      <c r="J43" t="s">
        <v>92</v>
      </c>
      <c r="K43" t="s">
        <v>93</v>
      </c>
      <c r="L43">
        <v>1915</v>
      </c>
      <c r="M43">
        <v>1758</v>
      </c>
      <c r="N43">
        <v>157</v>
      </c>
      <c r="O43">
        <v>13</v>
      </c>
      <c r="P43">
        <v>13</v>
      </c>
      <c r="Q43">
        <v>502.31099999999998</v>
      </c>
      <c r="R43">
        <v>518.30999999999995</v>
      </c>
      <c r="S43">
        <v>40000</v>
      </c>
      <c r="T43">
        <v>0</v>
      </c>
      <c r="U43" s="5">
        <f>Table1[[#This Row],[IP SET INSTALLATION]]*10*200</f>
        <v>26000</v>
      </c>
      <c r="V43">
        <v>639960</v>
      </c>
      <c r="W43">
        <v>0</v>
      </c>
      <c r="X43" s="7">
        <v>230000</v>
      </c>
      <c r="Y43">
        <v>0</v>
      </c>
      <c r="Z43">
        <f>Table1[[#This Row],[CONSUMPTION T=(Q-P)*R+S]]+Table1[[#This Row],[IMPORTED ENERGY]]+-Table1[[#This Row],[EXPORTED ENERGY]]+Table1[[#This Row],[SRTPV CONSUMPTION]]</f>
        <v>409960</v>
      </c>
      <c r="AA43">
        <v>377223</v>
      </c>
      <c r="AB43">
        <v>0</v>
      </c>
      <c r="AC43">
        <v>377223</v>
      </c>
      <c r="AD43" s="3">
        <f>(Table1[[#This Row],[NET CONSUMPTION X=T+U-V+W]]-Table1[[#This Row],[TOTAL SALES AA=Y+Z]])/Table1[[#This Row],[NET CONSUMPTION X=T+U-V+W]]*100</f>
        <v>7.98541321104498</v>
      </c>
      <c r="AE43">
        <v>3903177.29</v>
      </c>
      <c r="AF43">
        <v>3458668.29</v>
      </c>
      <c r="AG43">
        <v>0.58940000000000003</v>
      </c>
      <c r="AH43">
        <v>0.8861</v>
      </c>
      <c r="AI43">
        <v>36.380000000000003</v>
      </c>
      <c r="AL43" t="s">
        <v>89</v>
      </c>
      <c r="AM43">
        <v>11211</v>
      </c>
      <c r="AN43" t="s">
        <v>380</v>
      </c>
    </row>
    <row r="44" spans="1:40">
      <c r="A44">
        <v>67</v>
      </c>
      <c r="B44" t="s">
        <v>82</v>
      </c>
      <c r="C44" t="s">
        <v>96</v>
      </c>
      <c r="D44" t="s">
        <v>105</v>
      </c>
      <c r="E44" t="s">
        <v>118</v>
      </c>
      <c r="F44" t="s">
        <v>134</v>
      </c>
      <c r="G44" t="s">
        <v>118</v>
      </c>
      <c r="I44" t="s">
        <v>260</v>
      </c>
      <c r="J44" t="s">
        <v>87</v>
      </c>
      <c r="K44" t="s">
        <v>261</v>
      </c>
      <c r="L44">
        <v>464</v>
      </c>
      <c r="M44">
        <v>462</v>
      </c>
      <c r="N44">
        <v>2</v>
      </c>
      <c r="O44">
        <v>459</v>
      </c>
      <c r="P44">
        <v>0</v>
      </c>
      <c r="Q44">
        <v>1282.702</v>
      </c>
      <c r="R44">
        <v>1306.095</v>
      </c>
      <c r="S44">
        <v>30000</v>
      </c>
      <c r="T44">
        <v>0</v>
      </c>
      <c r="U44" s="5">
        <f>Table1[[#This Row],[IP SET INSTALLATION]]*10*200</f>
        <v>918000</v>
      </c>
      <c r="V44">
        <v>701790</v>
      </c>
      <c r="W44">
        <v>0</v>
      </c>
      <c r="X44">
        <v>0</v>
      </c>
      <c r="Y44">
        <v>0</v>
      </c>
      <c r="Z44">
        <f>Table1[[#This Row],[CONSUMPTION T=(Q-P)*R+S]]+Table1[[#This Row],[IMPORTED ENERGY]]+-Table1[[#This Row],[EXPORTED ENERGY]]+Table1[[#This Row],[SRTPV CONSUMPTION]]</f>
        <v>701790</v>
      </c>
      <c r="AA44">
        <v>12696</v>
      </c>
      <c r="AB44">
        <v>621371.25</v>
      </c>
      <c r="AC44">
        <v>634067.25</v>
      </c>
      <c r="AD44" s="3">
        <f>(Table1[[#This Row],[NET CONSUMPTION X=T+U-V+W]]-Table1[[#This Row],[TOTAL SALES AA=Y+Z]])/Table1[[#This Row],[NET CONSUMPTION X=T+U-V+W]]*100</f>
        <v>9.6500021373915281</v>
      </c>
      <c r="AE44">
        <v>5709404.9699999997</v>
      </c>
      <c r="AF44">
        <v>5604770.9699999997</v>
      </c>
      <c r="AG44">
        <v>0.90349999999999997</v>
      </c>
      <c r="AH44">
        <v>0.98170000000000002</v>
      </c>
      <c r="AI44">
        <v>9.4700000000000006</v>
      </c>
      <c r="AL44" t="s">
        <v>89</v>
      </c>
      <c r="AM44">
        <v>12431</v>
      </c>
    </row>
    <row r="45" spans="1:40">
      <c r="A45">
        <v>45</v>
      </c>
      <c r="B45" t="s">
        <v>82</v>
      </c>
      <c r="C45" t="s">
        <v>96</v>
      </c>
      <c r="D45" t="s">
        <v>105</v>
      </c>
      <c r="E45" t="s">
        <v>118</v>
      </c>
      <c r="F45" t="s">
        <v>119</v>
      </c>
      <c r="G45" t="s">
        <v>118</v>
      </c>
      <c r="I45" t="s">
        <v>205</v>
      </c>
      <c r="J45" t="s">
        <v>92</v>
      </c>
      <c r="K45" t="s">
        <v>206</v>
      </c>
      <c r="L45">
        <v>85</v>
      </c>
      <c r="M45">
        <v>71</v>
      </c>
      <c r="N45">
        <v>14</v>
      </c>
      <c r="O45">
        <v>0</v>
      </c>
      <c r="P45">
        <v>0</v>
      </c>
      <c r="Q45">
        <v>3113.6819999999998</v>
      </c>
      <c r="R45">
        <v>3113.6819999999998</v>
      </c>
      <c r="S45">
        <v>20000</v>
      </c>
      <c r="T45">
        <v>0</v>
      </c>
      <c r="U45" s="5">
        <f>Table1[[#This Row],[IP SET INSTALLATION]]*10*200</f>
        <v>0</v>
      </c>
      <c r="V45">
        <v>0</v>
      </c>
      <c r="W45" s="5">
        <v>1543860</v>
      </c>
      <c r="X45">
        <v>0</v>
      </c>
      <c r="Y45">
        <v>1800</v>
      </c>
      <c r="Z45">
        <f>Table1[[#This Row],[CONSUMPTION T=(Q-P)*R+S]]+Table1[[#This Row],[IMPORTED ENERGY]]+-Table1[[#This Row],[EXPORTED ENERGY]]+Table1[[#This Row],[SRTPV CONSUMPTION]]</f>
        <v>1545660</v>
      </c>
      <c r="AA45">
        <v>1485634.55</v>
      </c>
      <c r="AB45">
        <v>0</v>
      </c>
      <c r="AC45">
        <v>1485634.55</v>
      </c>
      <c r="AD45" s="3">
        <f>(Table1[[#This Row],[NET CONSUMPTION X=T+U-V+W]]-Table1[[#This Row],[TOTAL SALES AA=Y+Z]])/Table1[[#This Row],[NET CONSUMPTION X=T+U-V+W]]*100</f>
        <v>3.8834834310262254</v>
      </c>
      <c r="AE45">
        <v>13553862.789999999</v>
      </c>
      <c r="AF45">
        <v>10746326.789999999</v>
      </c>
      <c r="AG45">
        <v>0.99329999999999996</v>
      </c>
      <c r="AH45">
        <v>0.79290000000000005</v>
      </c>
      <c r="AI45">
        <v>0.53</v>
      </c>
      <c r="AJ45" t="s">
        <v>207</v>
      </c>
      <c r="AL45" t="s">
        <v>89</v>
      </c>
      <c r="AM45">
        <v>12431</v>
      </c>
      <c r="AN45" t="s">
        <v>361</v>
      </c>
    </row>
    <row r="46" spans="1:40">
      <c r="A46">
        <v>85</v>
      </c>
      <c r="B46" t="s">
        <v>82</v>
      </c>
      <c r="C46" t="s">
        <v>96</v>
      </c>
      <c r="D46" t="s">
        <v>105</v>
      </c>
      <c r="E46" t="s">
        <v>118</v>
      </c>
      <c r="F46" t="s">
        <v>127</v>
      </c>
      <c r="G46" t="s">
        <v>118</v>
      </c>
      <c r="I46" t="s">
        <v>298</v>
      </c>
      <c r="J46" t="s">
        <v>102</v>
      </c>
      <c r="K46" t="s">
        <v>299</v>
      </c>
      <c r="L46">
        <v>3093</v>
      </c>
      <c r="M46">
        <v>2341</v>
      </c>
      <c r="N46">
        <v>752</v>
      </c>
      <c r="O46">
        <v>5</v>
      </c>
      <c r="P46">
        <v>0</v>
      </c>
      <c r="Q46">
        <v>2984.547</v>
      </c>
      <c r="R46">
        <v>3010.8270000000002</v>
      </c>
      <c r="S46">
        <v>20000</v>
      </c>
      <c r="T46">
        <v>0</v>
      </c>
      <c r="U46" s="5">
        <f>Table1[[#This Row],[IP SET INSTALLATION]]*10*200</f>
        <v>10000</v>
      </c>
      <c r="V46">
        <v>525600</v>
      </c>
      <c r="W46">
        <v>0</v>
      </c>
      <c r="X46">
        <v>35000</v>
      </c>
      <c r="Y46">
        <v>481.3</v>
      </c>
      <c r="Z46">
        <f>Table1[[#This Row],[CONSUMPTION T=(Q-P)*R+S]]+Table1[[#This Row],[IMPORTED ENERGY]]+-Table1[[#This Row],[EXPORTED ENERGY]]+Table1[[#This Row],[SRTPV CONSUMPTION]]</f>
        <v>491081.3</v>
      </c>
      <c r="AA46">
        <v>445429.7</v>
      </c>
      <c r="AB46">
        <v>3350.75</v>
      </c>
      <c r="AC46">
        <v>448780.45</v>
      </c>
      <c r="AD46" s="3">
        <f>(Table1[[#This Row],[NET CONSUMPTION X=T+U-V+W]]-Table1[[#This Row],[TOTAL SALES AA=Y+Z]])/Table1[[#This Row],[NET CONSUMPTION X=T+U-V+W]]*100</f>
        <v>8.6138181193215821</v>
      </c>
      <c r="AE46">
        <v>4381463.75</v>
      </c>
      <c r="AF46">
        <v>2362917.61</v>
      </c>
      <c r="AG46">
        <v>0.91390000000000005</v>
      </c>
      <c r="AH46">
        <v>0.5393</v>
      </c>
      <c r="AI46">
        <v>4.6399999999999997</v>
      </c>
      <c r="AJ46" t="s">
        <v>300</v>
      </c>
      <c r="AL46" t="s">
        <v>89</v>
      </c>
      <c r="AM46">
        <v>12431</v>
      </c>
    </row>
    <row r="47" spans="1:40">
      <c r="A47">
        <v>16</v>
      </c>
      <c r="B47" t="s">
        <v>82</v>
      </c>
      <c r="C47" t="s">
        <v>96</v>
      </c>
      <c r="D47" t="s">
        <v>105</v>
      </c>
      <c r="E47" t="s">
        <v>118</v>
      </c>
      <c r="F47" t="s">
        <v>124</v>
      </c>
      <c r="G47" t="s">
        <v>118</v>
      </c>
      <c r="I47" t="s">
        <v>137</v>
      </c>
      <c r="J47" t="s">
        <v>87</v>
      </c>
      <c r="K47" t="s">
        <v>138</v>
      </c>
      <c r="L47">
        <v>679</v>
      </c>
      <c r="M47">
        <v>644</v>
      </c>
      <c r="N47">
        <v>35</v>
      </c>
      <c r="O47">
        <v>559</v>
      </c>
      <c r="P47">
        <v>0</v>
      </c>
      <c r="Q47">
        <v>12560.8</v>
      </c>
      <c r="R47">
        <v>12695.2</v>
      </c>
      <c r="S47">
        <v>2000</v>
      </c>
      <c r="T47">
        <v>0</v>
      </c>
      <c r="U47" s="5">
        <f>Table1[[#This Row],[IP SET INSTALLATION]]*10*200</f>
        <v>1118000</v>
      </c>
      <c r="V47">
        <v>268800</v>
      </c>
      <c r="W47">
        <v>0</v>
      </c>
      <c r="X47">
        <v>0</v>
      </c>
      <c r="Y47">
        <v>0</v>
      </c>
      <c r="Z47">
        <f>Table1[[#This Row],[CONSUMPTION T=(Q-P)*R+S]]+Table1[[#This Row],[IMPORTED ENERGY]]+-Table1[[#This Row],[EXPORTED ENERGY]]+Table1[[#This Row],[SRTPV CONSUMPTION]]</f>
        <v>268800</v>
      </c>
      <c r="AA47">
        <v>38314.1</v>
      </c>
      <c r="AB47">
        <v>204549.28</v>
      </c>
      <c r="AC47">
        <v>242863.38</v>
      </c>
      <c r="AD47" s="3">
        <f>(Table1[[#This Row],[NET CONSUMPTION X=T+U-V+W]]-Table1[[#This Row],[TOTAL SALES AA=Y+Z]])/Table1[[#This Row],[NET CONSUMPTION X=T+U-V+W]]*100</f>
        <v>9.6490401785714273</v>
      </c>
      <c r="AE47">
        <v>1541509.49</v>
      </c>
      <c r="AF47">
        <v>1952017.49</v>
      </c>
      <c r="AG47">
        <v>0.90349999999999997</v>
      </c>
      <c r="AH47">
        <v>1.2663</v>
      </c>
      <c r="AI47">
        <v>12.22</v>
      </c>
      <c r="AL47" t="s">
        <v>89</v>
      </c>
      <c r="AM47">
        <v>12431</v>
      </c>
    </row>
    <row r="48" spans="1:40">
      <c r="A48">
        <v>63</v>
      </c>
      <c r="B48" t="s">
        <v>82</v>
      </c>
      <c r="C48" t="s">
        <v>96</v>
      </c>
      <c r="D48" t="s">
        <v>105</v>
      </c>
      <c r="E48" t="s">
        <v>106</v>
      </c>
      <c r="F48" t="s">
        <v>111</v>
      </c>
      <c r="G48" t="s">
        <v>106</v>
      </c>
      <c r="I48" t="s">
        <v>251</v>
      </c>
      <c r="J48" t="s">
        <v>102</v>
      </c>
      <c r="K48" t="s">
        <v>252</v>
      </c>
      <c r="L48">
        <v>2252</v>
      </c>
      <c r="M48">
        <v>2117</v>
      </c>
      <c r="N48">
        <v>135</v>
      </c>
      <c r="O48">
        <v>0</v>
      </c>
      <c r="P48">
        <v>0</v>
      </c>
      <c r="Q48">
        <v>2242.5349999999999</v>
      </c>
      <c r="R48">
        <v>2265.5630000000001</v>
      </c>
      <c r="S48">
        <v>20000</v>
      </c>
      <c r="T48">
        <v>0</v>
      </c>
      <c r="U48" s="5">
        <f>Table1[[#This Row],[IP SET INSTALLATION]]*10*200</f>
        <v>0</v>
      </c>
      <c r="V48">
        <v>460560</v>
      </c>
      <c r="W48">
        <v>40960</v>
      </c>
      <c r="X48">
        <v>18642</v>
      </c>
      <c r="Y48">
        <v>0</v>
      </c>
      <c r="Z48">
        <f>Table1[[#This Row],[CONSUMPTION T=(Q-P)*R+S]]+Table1[[#This Row],[IMPORTED ENERGY]]+-Table1[[#This Row],[EXPORTED ENERGY]]+Table1[[#This Row],[SRTPV CONSUMPTION]]</f>
        <v>482878</v>
      </c>
      <c r="AA48">
        <v>395363.93</v>
      </c>
      <c r="AB48">
        <v>0</v>
      </c>
      <c r="AC48">
        <v>395363.93</v>
      </c>
      <c r="AD48" s="3">
        <f>(Table1[[#This Row],[NET CONSUMPTION X=T+U-V+W]]-Table1[[#This Row],[TOTAL SALES AA=Y+Z]])/Table1[[#This Row],[NET CONSUMPTION X=T+U-V+W]]*100</f>
        <v>18.123432833966344</v>
      </c>
      <c r="AE48">
        <v>6344340.2999999998</v>
      </c>
      <c r="AF48">
        <v>1429475</v>
      </c>
      <c r="AG48">
        <v>0.81879999999999997</v>
      </c>
      <c r="AH48">
        <v>0.2253</v>
      </c>
      <c r="AI48">
        <v>4.08</v>
      </c>
      <c r="AJ48" t="s">
        <v>253</v>
      </c>
      <c r="AL48" t="s">
        <v>89</v>
      </c>
      <c r="AM48">
        <v>12411</v>
      </c>
    </row>
    <row r="49" spans="1:40">
      <c r="A49">
        <v>11</v>
      </c>
      <c r="B49" t="s">
        <v>82</v>
      </c>
      <c r="C49" t="s">
        <v>96</v>
      </c>
      <c r="D49" t="s">
        <v>105</v>
      </c>
      <c r="E49" t="s">
        <v>118</v>
      </c>
      <c r="F49" t="s">
        <v>119</v>
      </c>
      <c r="G49" t="s">
        <v>118</v>
      </c>
      <c r="I49" t="s">
        <v>122</v>
      </c>
      <c r="J49" t="s">
        <v>92</v>
      </c>
      <c r="K49" t="s">
        <v>123</v>
      </c>
      <c r="L49">
        <v>547</v>
      </c>
      <c r="M49">
        <v>432</v>
      </c>
      <c r="N49">
        <v>115</v>
      </c>
      <c r="O49">
        <v>1</v>
      </c>
      <c r="P49">
        <v>0</v>
      </c>
      <c r="Q49">
        <v>2168.3380000000002</v>
      </c>
      <c r="R49">
        <v>2205.6390000000001</v>
      </c>
      <c r="S49">
        <v>20000</v>
      </c>
      <c r="T49">
        <v>0</v>
      </c>
      <c r="U49" s="5">
        <f>Table1[[#This Row],[IP SET INSTALLATION]]*10*200</f>
        <v>2000</v>
      </c>
      <c r="V49">
        <v>746020</v>
      </c>
      <c r="W49" s="5">
        <v>725000</v>
      </c>
      <c r="X49">
        <v>0</v>
      </c>
      <c r="Y49">
        <v>5635</v>
      </c>
      <c r="Z49">
        <f>Table1[[#This Row],[CONSUMPTION T=(Q-P)*R+S]]+Table1[[#This Row],[IMPORTED ENERGY]]+-Table1[[#This Row],[EXPORTED ENERGY]]+Table1[[#This Row],[SRTPV CONSUMPTION]]</f>
        <v>1476655</v>
      </c>
      <c r="AA49">
        <v>1403600.05</v>
      </c>
      <c r="AB49">
        <v>670.15</v>
      </c>
      <c r="AC49">
        <v>1404270.2</v>
      </c>
      <c r="AD49" s="3">
        <f>(Table1[[#This Row],[NET CONSUMPTION X=T+U-V+W]]-Table1[[#This Row],[TOTAL SALES AA=Y+Z]])/Table1[[#This Row],[NET CONSUMPTION X=T+U-V+W]]*100</f>
        <v>4.9019439205501651</v>
      </c>
      <c r="AE49">
        <v>12679713.380000001</v>
      </c>
      <c r="AF49">
        <v>7435123.3799999999</v>
      </c>
      <c r="AG49">
        <v>1.8682000000000001</v>
      </c>
      <c r="AH49">
        <v>0.58640000000000003</v>
      </c>
      <c r="AI49">
        <v>-50.91</v>
      </c>
      <c r="AL49" t="s">
        <v>89</v>
      </c>
      <c r="AM49">
        <v>12431</v>
      </c>
      <c r="AN49" t="s">
        <v>363</v>
      </c>
    </row>
    <row r="50" spans="1:40">
      <c r="A50">
        <v>59</v>
      </c>
      <c r="B50" t="s">
        <v>82</v>
      </c>
      <c r="C50" t="s">
        <v>83</v>
      </c>
      <c r="D50" t="s">
        <v>84</v>
      </c>
      <c r="E50" t="s">
        <v>84</v>
      </c>
      <c r="F50" t="s">
        <v>90</v>
      </c>
      <c r="G50" t="s">
        <v>84</v>
      </c>
      <c r="I50" t="s">
        <v>240</v>
      </c>
      <c r="J50" t="s">
        <v>87</v>
      </c>
      <c r="K50" t="s">
        <v>241</v>
      </c>
      <c r="L50">
        <v>507</v>
      </c>
      <c r="M50">
        <v>506</v>
      </c>
      <c r="N50">
        <v>1</v>
      </c>
      <c r="O50">
        <v>502</v>
      </c>
      <c r="P50">
        <v>501</v>
      </c>
      <c r="Q50">
        <v>416.55399999999997</v>
      </c>
      <c r="R50">
        <v>423.88400000000001</v>
      </c>
      <c r="S50">
        <v>40000</v>
      </c>
      <c r="T50">
        <v>0</v>
      </c>
      <c r="U50" s="5">
        <f>Table1[[#This Row],[IP SET INSTALLATION]]*10*200</f>
        <v>1004000</v>
      </c>
      <c r="V50">
        <v>293200</v>
      </c>
      <c r="W50">
        <v>0</v>
      </c>
      <c r="X50">
        <v>0</v>
      </c>
      <c r="Y50">
        <v>0</v>
      </c>
      <c r="Z50">
        <f>Table1[[#This Row],[CONSUMPTION T=(Q-P)*R+S]]+Table1[[#This Row],[IMPORTED ENERGY]]+-Table1[[#This Row],[EXPORTED ENERGY]]+Table1[[#This Row],[SRTPV CONSUMPTION]]</f>
        <v>293200</v>
      </c>
      <c r="AA50">
        <v>79</v>
      </c>
      <c r="AB50">
        <v>527.54</v>
      </c>
      <c r="AC50">
        <v>606.54</v>
      </c>
      <c r="AD50" s="3">
        <f>(Table1[[#This Row],[NET CONSUMPTION X=T+U-V+W]]-Table1[[#This Row],[TOTAL SALES AA=Y+Z]])/Table1[[#This Row],[NET CONSUMPTION X=T+U-V+W]]*100</f>
        <v>99.793130968622108</v>
      </c>
      <c r="AE50">
        <v>6945.85</v>
      </c>
      <c r="AF50">
        <v>6981.85</v>
      </c>
      <c r="AG50">
        <v>2.0999999999999999E-3</v>
      </c>
      <c r="AH50">
        <v>1.0052000000000001</v>
      </c>
      <c r="AI50">
        <v>100.31</v>
      </c>
      <c r="AL50" t="s">
        <v>89</v>
      </c>
      <c r="AM50">
        <v>11211</v>
      </c>
    </row>
    <row r="51" spans="1:40">
      <c r="A51">
        <v>99</v>
      </c>
      <c r="B51" t="s">
        <v>82</v>
      </c>
      <c r="C51" t="s">
        <v>96</v>
      </c>
      <c r="D51" t="s">
        <v>105</v>
      </c>
      <c r="E51" t="s">
        <v>118</v>
      </c>
      <c r="F51" t="s">
        <v>134</v>
      </c>
      <c r="G51" t="s">
        <v>118</v>
      </c>
      <c r="I51" t="s">
        <v>330</v>
      </c>
      <c r="J51" t="s">
        <v>87</v>
      </c>
      <c r="K51" t="s">
        <v>331</v>
      </c>
      <c r="L51">
        <v>490</v>
      </c>
      <c r="M51">
        <v>490</v>
      </c>
      <c r="N51">
        <v>0</v>
      </c>
      <c r="O51">
        <v>481</v>
      </c>
      <c r="P51">
        <v>0</v>
      </c>
      <c r="Q51">
        <v>795.38</v>
      </c>
      <c r="R51">
        <v>807.73</v>
      </c>
      <c r="S51">
        <v>30000</v>
      </c>
      <c r="T51">
        <v>0</v>
      </c>
      <c r="U51" s="5">
        <f>Table1[[#This Row],[IP SET INSTALLATION]]*10*200</f>
        <v>962000</v>
      </c>
      <c r="V51">
        <v>370500</v>
      </c>
      <c r="W51">
        <v>0</v>
      </c>
      <c r="X51">
        <v>0</v>
      </c>
      <c r="Y51">
        <v>0</v>
      </c>
      <c r="Z51">
        <f>Table1[[#This Row],[CONSUMPTION T=(Q-P)*R+S]]+Table1[[#This Row],[IMPORTED ENERGY]]+-Table1[[#This Row],[EXPORTED ENERGY]]+Table1[[#This Row],[SRTPV CONSUMPTION]]</f>
        <v>370500</v>
      </c>
      <c r="AA51">
        <v>560</v>
      </c>
      <c r="AB51">
        <v>334184.37</v>
      </c>
      <c r="AC51">
        <v>334744.37</v>
      </c>
      <c r="AD51" s="3">
        <f>(Table1[[#This Row],[NET CONSUMPTION X=T+U-V+W]]-Table1[[#This Row],[TOTAL SALES AA=Y+Z]])/Table1[[#This Row],[NET CONSUMPTION X=T+U-V+W]]*100</f>
        <v>9.6506423751686921</v>
      </c>
      <c r="AE51">
        <v>3019757.69</v>
      </c>
      <c r="AF51">
        <v>3019383.69</v>
      </c>
      <c r="AG51">
        <v>0.90349999999999997</v>
      </c>
      <c r="AH51">
        <v>0.99990000000000001</v>
      </c>
      <c r="AI51">
        <v>9.65</v>
      </c>
      <c r="AL51" t="s">
        <v>89</v>
      </c>
      <c r="AM51">
        <v>12431</v>
      </c>
    </row>
    <row r="52" spans="1:40">
      <c r="A52">
        <v>83</v>
      </c>
      <c r="B52" t="s">
        <v>82</v>
      </c>
      <c r="C52" t="s">
        <v>96</v>
      </c>
      <c r="D52" t="s">
        <v>105</v>
      </c>
      <c r="E52" t="s">
        <v>118</v>
      </c>
      <c r="F52" t="s">
        <v>124</v>
      </c>
      <c r="G52" t="s">
        <v>118</v>
      </c>
      <c r="I52" t="s">
        <v>294</v>
      </c>
      <c r="J52" t="s">
        <v>211</v>
      </c>
      <c r="K52" t="s">
        <v>295</v>
      </c>
      <c r="L52">
        <v>5802</v>
      </c>
      <c r="M52">
        <v>4657</v>
      </c>
      <c r="N52">
        <v>1145</v>
      </c>
      <c r="O52">
        <v>1</v>
      </c>
      <c r="P52">
        <v>0</v>
      </c>
      <c r="Q52">
        <v>54695.3</v>
      </c>
      <c r="R52">
        <v>55436.1</v>
      </c>
      <c r="S52">
        <v>1000</v>
      </c>
      <c r="T52">
        <v>0</v>
      </c>
      <c r="U52" s="5">
        <f>Table1[[#This Row],[IP SET INSTALLATION]]*10*200</f>
        <v>2000</v>
      </c>
      <c r="V52">
        <v>740800</v>
      </c>
      <c r="W52">
        <v>0</v>
      </c>
      <c r="X52" s="5">
        <v>120000</v>
      </c>
      <c r="Y52">
        <v>0</v>
      </c>
      <c r="Z52">
        <f>Table1[[#This Row],[CONSUMPTION T=(Q-P)*R+S]]+Table1[[#This Row],[IMPORTED ENERGY]]+-Table1[[#This Row],[EXPORTED ENERGY]]+Table1[[#This Row],[SRTPV CONSUMPTION]]</f>
        <v>620800</v>
      </c>
      <c r="AA52">
        <v>566898.5</v>
      </c>
      <c r="AB52">
        <v>670.15</v>
      </c>
      <c r="AC52">
        <v>567568.65</v>
      </c>
      <c r="AD52" s="3">
        <f>(Table1[[#This Row],[NET CONSUMPTION X=T+U-V+W]]-Table1[[#This Row],[TOTAL SALES AA=Y+Z]])/Table1[[#This Row],[NET CONSUMPTION X=T+U-V+W]]*100</f>
        <v>8.5746375644329849</v>
      </c>
      <c r="AE52">
        <v>5287675.16</v>
      </c>
      <c r="AF52">
        <v>3671412.16</v>
      </c>
      <c r="AG52">
        <v>0.76619999999999999</v>
      </c>
      <c r="AH52">
        <v>0.69430000000000003</v>
      </c>
      <c r="AI52">
        <v>16.23</v>
      </c>
      <c r="AL52" t="s">
        <v>89</v>
      </c>
      <c r="AM52">
        <v>12431</v>
      </c>
      <c r="AN52" t="s">
        <v>373</v>
      </c>
    </row>
    <row r="53" spans="1:40">
      <c r="A53">
        <v>4</v>
      </c>
      <c r="B53" t="s">
        <v>82</v>
      </c>
      <c r="C53" t="s">
        <v>96</v>
      </c>
      <c r="D53" t="s">
        <v>96</v>
      </c>
      <c r="E53" t="s">
        <v>97</v>
      </c>
      <c r="F53" t="s">
        <v>98</v>
      </c>
      <c r="G53" t="s">
        <v>97</v>
      </c>
      <c r="I53" t="s">
        <v>99</v>
      </c>
      <c r="J53" t="s">
        <v>87</v>
      </c>
      <c r="K53" t="s">
        <v>100</v>
      </c>
      <c r="L53">
        <v>923</v>
      </c>
      <c r="M53">
        <v>899</v>
      </c>
      <c r="N53">
        <v>24</v>
      </c>
      <c r="O53">
        <v>881</v>
      </c>
      <c r="P53">
        <v>-1</v>
      </c>
      <c r="Q53">
        <v>806.85500000000002</v>
      </c>
      <c r="R53">
        <v>814.95</v>
      </c>
      <c r="S53">
        <v>40000</v>
      </c>
      <c r="T53">
        <v>0</v>
      </c>
      <c r="U53" s="5">
        <f>Table1[[#This Row],[IP SET INSTALLATION]]*10*200</f>
        <v>1762000</v>
      </c>
      <c r="V53">
        <v>323800</v>
      </c>
      <c r="W53">
        <v>0</v>
      </c>
      <c r="X53">
        <v>0</v>
      </c>
      <c r="Y53">
        <v>0</v>
      </c>
      <c r="Z53">
        <f>Table1[[#This Row],[CONSUMPTION T=(Q-P)*R+S]]+Table1[[#This Row],[IMPORTED ENERGY]]+-Table1[[#This Row],[EXPORTED ENERGY]]+Table1[[#This Row],[SRTPV CONSUMPTION]]</f>
        <v>323800</v>
      </c>
      <c r="AA53">
        <v>799</v>
      </c>
      <c r="AB53">
        <v>291756.78000000003</v>
      </c>
      <c r="AC53">
        <v>292555.78000000003</v>
      </c>
      <c r="AD53" s="3">
        <f>(Table1[[#This Row],[NET CONSUMPTION X=T+U-V+W]]-Table1[[#This Row],[TOTAL SALES AA=Y+Z]])/Table1[[#This Row],[NET CONSUMPTION X=T+U-V+W]]*100</f>
        <v>9.6492340951204358</v>
      </c>
      <c r="AE53">
        <v>2642488.9700000002</v>
      </c>
      <c r="AF53">
        <v>2643948.9700000002</v>
      </c>
      <c r="AG53">
        <v>0.90349999999999997</v>
      </c>
      <c r="AH53">
        <v>1.0005999999999999</v>
      </c>
      <c r="AI53">
        <v>9.66</v>
      </c>
      <c r="AL53" t="s">
        <v>89</v>
      </c>
      <c r="AM53">
        <v>12211</v>
      </c>
    </row>
    <row r="54" spans="1:40">
      <c r="A54">
        <v>75</v>
      </c>
      <c r="B54" t="s">
        <v>82</v>
      </c>
      <c r="C54" t="s">
        <v>96</v>
      </c>
      <c r="D54" t="s">
        <v>96</v>
      </c>
      <c r="E54" t="s">
        <v>97</v>
      </c>
      <c r="F54" t="s">
        <v>169</v>
      </c>
      <c r="G54" t="s">
        <v>97</v>
      </c>
      <c r="I54" t="s">
        <v>277</v>
      </c>
      <c r="J54" t="s">
        <v>87</v>
      </c>
      <c r="K54" t="s">
        <v>278</v>
      </c>
      <c r="L54">
        <v>1033</v>
      </c>
      <c r="M54">
        <v>809</v>
      </c>
      <c r="N54">
        <v>224</v>
      </c>
      <c r="O54">
        <v>772</v>
      </c>
      <c r="P54">
        <v>0</v>
      </c>
      <c r="Q54">
        <v>5826.8</v>
      </c>
      <c r="R54">
        <v>5989.9</v>
      </c>
      <c r="S54">
        <v>2000</v>
      </c>
      <c r="T54">
        <v>0</v>
      </c>
      <c r="U54" s="5">
        <f>Table1[[#This Row],[IP SET INSTALLATION]]*10*200</f>
        <v>1544000</v>
      </c>
      <c r="V54">
        <v>326200</v>
      </c>
      <c r="W54">
        <v>0</v>
      </c>
      <c r="X54">
        <v>0</v>
      </c>
      <c r="Y54">
        <v>0</v>
      </c>
      <c r="Z54">
        <f>Table1[[#This Row],[CONSUMPTION T=(Q-P)*R+S]]+Table1[[#This Row],[IMPORTED ENERGY]]+-Table1[[#This Row],[EXPORTED ENERGY]]+Table1[[#This Row],[SRTPV CONSUMPTION]]</f>
        <v>326200</v>
      </c>
      <c r="AA54">
        <v>3094</v>
      </c>
      <c r="AB54">
        <v>291630.71999999997</v>
      </c>
      <c r="AC54">
        <v>294724.71999999997</v>
      </c>
      <c r="AD54" s="3">
        <f>(Table1[[#This Row],[NET CONSUMPTION X=T+U-V+W]]-Table1[[#This Row],[TOTAL SALES AA=Y+Z]])/Table1[[#This Row],[NET CONSUMPTION X=T+U-V+W]]*100</f>
        <v>9.6490741876149677</v>
      </c>
      <c r="AE54">
        <v>2673893.5099999998</v>
      </c>
      <c r="AF54">
        <v>2651032.5099999998</v>
      </c>
      <c r="AG54">
        <v>0.90349999999999997</v>
      </c>
      <c r="AH54">
        <v>0.99150000000000005</v>
      </c>
      <c r="AI54">
        <v>9.57</v>
      </c>
      <c r="AL54" t="s">
        <v>89</v>
      </c>
      <c r="AM54">
        <v>12211</v>
      </c>
    </row>
    <row r="55" spans="1:40">
      <c r="A55">
        <v>105</v>
      </c>
      <c r="B55" t="s">
        <v>82</v>
      </c>
      <c r="C55" t="s">
        <v>96</v>
      </c>
      <c r="D55" t="s">
        <v>105</v>
      </c>
      <c r="E55" t="s">
        <v>118</v>
      </c>
      <c r="F55" t="s">
        <v>194</v>
      </c>
      <c r="G55" t="s">
        <v>118</v>
      </c>
      <c r="I55" t="s">
        <v>343</v>
      </c>
      <c r="J55" t="s">
        <v>87</v>
      </c>
      <c r="K55" t="s">
        <v>344</v>
      </c>
      <c r="L55">
        <v>450</v>
      </c>
      <c r="M55">
        <v>450</v>
      </c>
      <c r="N55">
        <v>0</v>
      </c>
      <c r="O55">
        <v>450</v>
      </c>
      <c r="P55">
        <v>0</v>
      </c>
      <c r="Q55">
        <v>1181.952</v>
      </c>
      <c r="R55">
        <v>1193.913</v>
      </c>
      <c r="S55">
        <v>20000</v>
      </c>
      <c r="T55">
        <v>0</v>
      </c>
      <c r="U55" s="5">
        <f>Table1[[#This Row],[IP SET INSTALLATION]]*10*200</f>
        <v>900000</v>
      </c>
      <c r="V55">
        <v>239220</v>
      </c>
      <c r="W55">
        <v>0</v>
      </c>
      <c r="X55">
        <v>0</v>
      </c>
      <c r="Y55">
        <v>0</v>
      </c>
      <c r="Z55">
        <f>Table1[[#This Row],[CONSUMPTION T=(Q-P)*R+S]]+Table1[[#This Row],[IMPORTED ENERGY]]+-Table1[[#This Row],[EXPORTED ENERGY]]+Table1[[#This Row],[SRTPV CONSUMPTION]]</f>
        <v>239220</v>
      </c>
      <c r="AA55">
        <v>0</v>
      </c>
      <c r="AB55">
        <v>216135</v>
      </c>
      <c r="AC55">
        <v>216135</v>
      </c>
      <c r="AD55" s="3">
        <f>(Table1[[#This Row],[NET CONSUMPTION X=T+U-V+W]]-Table1[[#This Row],[TOTAL SALES AA=Y+Z]])/Table1[[#This Row],[NET CONSUMPTION X=T+U-V+W]]*100</f>
        <v>9.650112866817155</v>
      </c>
      <c r="AE55">
        <v>1949539.5</v>
      </c>
      <c r="AF55">
        <v>1949539.5</v>
      </c>
      <c r="AG55">
        <v>0.90349999999999997</v>
      </c>
      <c r="AH55">
        <v>1</v>
      </c>
      <c r="AI55">
        <v>9.65</v>
      </c>
      <c r="AL55" t="s">
        <v>89</v>
      </c>
      <c r="AM55">
        <v>12431</v>
      </c>
    </row>
    <row r="56" spans="1:40">
      <c r="A56">
        <v>9</v>
      </c>
      <c r="B56" t="s">
        <v>82</v>
      </c>
      <c r="C56" t="s">
        <v>96</v>
      </c>
      <c r="D56" t="s">
        <v>105</v>
      </c>
      <c r="E56" t="s">
        <v>106</v>
      </c>
      <c r="F56" t="s">
        <v>107</v>
      </c>
      <c r="G56" t="s">
        <v>106</v>
      </c>
      <c r="I56" t="s">
        <v>116</v>
      </c>
      <c r="J56" t="s">
        <v>87</v>
      </c>
      <c r="K56" t="s">
        <v>117</v>
      </c>
      <c r="L56">
        <v>757</v>
      </c>
      <c r="M56">
        <v>498</v>
      </c>
      <c r="N56">
        <v>259</v>
      </c>
      <c r="O56">
        <v>498</v>
      </c>
      <c r="P56">
        <v>0</v>
      </c>
      <c r="Q56">
        <v>7623.4</v>
      </c>
      <c r="R56">
        <v>7746.1</v>
      </c>
      <c r="S56">
        <v>2000</v>
      </c>
      <c r="T56">
        <v>0</v>
      </c>
      <c r="U56" s="5">
        <f>Table1[[#This Row],[IP SET INSTALLATION]]*10*200</f>
        <v>996000</v>
      </c>
      <c r="V56">
        <v>245400</v>
      </c>
      <c r="W56">
        <v>0</v>
      </c>
      <c r="X56">
        <v>0</v>
      </c>
      <c r="Y56">
        <v>0</v>
      </c>
      <c r="Z56">
        <f>Table1[[#This Row],[CONSUMPTION T=(Q-P)*R+S]]+Table1[[#This Row],[IMPORTED ENERGY]]+-Table1[[#This Row],[EXPORTED ENERGY]]+Table1[[#This Row],[SRTPV CONSUMPTION]]</f>
        <v>245400</v>
      </c>
      <c r="AA56">
        <v>0</v>
      </c>
      <c r="AB56">
        <v>221719.56</v>
      </c>
      <c r="AC56">
        <v>221719.56</v>
      </c>
      <c r="AD56" s="3">
        <f>(Table1[[#This Row],[NET CONSUMPTION X=T+U-V+W]]-Table1[[#This Row],[TOTAL SALES AA=Y+Z]])/Table1[[#This Row],[NET CONSUMPTION X=T+U-V+W]]*100</f>
        <v>9.6497310513447445</v>
      </c>
      <c r="AE56">
        <v>1999908.24</v>
      </c>
      <c r="AF56">
        <v>1999908.24</v>
      </c>
      <c r="AG56">
        <v>0.90349999999999997</v>
      </c>
      <c r="AH56">
        <v>1</v>
      </c>
      <c r="AI56">
        <v>9.65</v>
      </c>
      <c r="AL56" t="s">
        <v>89</v>
      </c>
      <c r="AM56">
        <v>12411</v>
      </c>
    </row>
    <row r="57" spans="1:40">
      <c r="A57">
        <v>25</v>
      </c>
      <c r="B57" t="s">
        <v>82</v>
      </c>
      <c r="C57" t="s">
        <v>96</v>
      </c>
      <c r="D57" t="s">
        <v>105</v>
      </c>
      <c r="E57" t="s">
        <v>118</v>
      </c>
      <c r="F57" t="s">
        <v>156</v>
      </c>
      <c r="G57" t="s">
        <v>118</v>
      </c>
      <c r="I57" t="s">
        <v>157</v>
      </c>
      <c r="J57" t="s">
        <v>87</v>
      </c>
      <c r="K57" t="s">
        <v>158</v>
      </c>
      <c r="L57">
        <v>154</v>
      </c>
      <c r="M57">
        <v>154</v>
      </c>
      <c r="N57">
        <v>0</v>
      </c>
      <c r="O57">
        <v>151</v>
      </c>
      <c r="P57">
        <v>0</v>
      </c>
      <c r="Q57">
        <v>5772.3</v>
      </c>
      <c r="R57">
        <v>5828.1</v>
      </c>
      <c r="S57">
        <v>2000</v>
      </c>
      <c r="T57">
        <v>0</v>
      </c>
      <c r="U57" s="5">
        <f>Table1[[#This Row],[IP SET INSTALLATION]]*10*200</f>
        <v>302000</v>
      </c>
      <c r="V57">
        <v>111600</v>
      </c>
      <c r="W57">
        <v>0</v>
      </c>
      <c r="X57">
        <v>0</v>
      </c>
      <c r="Y57">
        <v>0</v>
      </c>
      <c r="Z57">
        <f>Table1[[#This Row],[CONSUMPTION T=(Q-P)*R+S]]+Table1[[#This Row],[IMPORTED ENERGY]]+-Table1[[#This Row],[EXPORTED ENERGY]]+Table1[[#This Row],[SRTPV CONSUMPTION]]</f>
        <v>111600</v>
      </c>
      <c r="AA57">
        <v>35</v>
      </c>
      <c r="AB57">
        <v>100795.52</v>
      </c>
      <c r="AC57">
        <v>100830.52</v>
      </c>
      <c r="AD57" s="3">
        <f>(Table1[[#This Row],[NET CONSUMPTION X=T+U-V+W]]-Table1[[#This Row],[TOTAL SALES AA=Y+Z]])/Table1[[#This Row],[NET CONSUMPTION X=T+U-V+W]]*100</f>
        <v>9.6500716845878109</v>
      </c>
      <c r="AE57">
        <v>909945</v>
      </c>
      <c r="AF57">
        <v>909879</v>
      </c>
      <c r="AG57">
        <v>0.90349999999999997</v>
      </c>
      <c r="AH57">
        <v>0.99990000000000001</v>
      </c>
      <c r="AI57">
        <v>9.65</v>
      </c>
      <c r="AL57" t="s">
        <v>89</v>
      </c>
      <c r="AM57">
        <v>12431</v>
      </c>
    </row>
    <row r="58" spans="1:40">
      <c r="A58">
        <v>17</v>
      </c>
      <c r="B58" t="s">
        <v>82</v>
      </c>
      <c r="C58" t="s">
        <v>96</v>
      </c>
      <c r="D58" t="s">
        <v>105</v>
      </c>
      <c r="E58" t="s">
        <v>118</v>
      </c>
      <c r="F58" t="s">
        <v>134</v>
      </c>
      <c r="G58" t="s">
        <v>118</v>
      </c>
      <c r="I58" t="s">
        <v>139</v>
      </c>
      <c r="J58" t="s">
        <v>87</v>
      </c>
      <c r="K58" t="s">
        <v>140</v>
      </c>
      <c r="L58">
        <v>791</v>
      </c>
      <c r="M58">
        <v>786</v>
      </c>
      <c r="N58">
        <v>5</v>
      </c>
      <c r="O58">
        <v>783</v>
      </c>
      <c r="P58">
        <v>-1</v>
      </c>
      <c r="Q58">
        <v>1036.1669999999999</v>
      </c>
      <c r="R58">
        <v>1045.73</v>
      </c>
      <c r="S58">
        <v>40000</v>
      </c>
      <c r="T58">
        <v>0</v>
      </c>
      <c r="U58" s="5">
        <f>Table1[[#This Row],[IP SET INSTALLATION]]*10*200</f>
        <v>1566000</v>
      </c>
      <c r="V58">
        <v>382520</v>
      </c>
      <c r="W58">
        <v>0</v>
      </c>
      <c r="X58">
        <v>0</v>
      </c>
      <c r="Y58">
        <v>0</v>
      </c>
      <c r="Z58">
        <f>Table1[[#This Row],[CONSUMPTION T=(Q-P)*R+S]]+Table1[[#This Row],[IMPORTED ENERGY]]+-Table1[[#This Row],[EXPORTED ENERGY]]+Table1[[#This Row],[SRTPV CONSUMPTION]]</f>
        <v>382520</v>
      </c>
      <c r="AA58">
        <v>81</v>
      </c>
      <c r="AB58">
        <v>345524.47999999998</v>
      </c>
      <c r="AC58">
        <v>345605.48</v>
      </c>
      <c r="AD58" s="3">
        <f>(Table1[[#This Row],[NET CONSUMPTION X=T+U-V+W]]-Table1[[#This Row],[TOTAL SALES AA=Y+Z]])/Table1[[#This Row],[NET CONSUMPTION X=T+U-V+W]]*100</f>
        <v>9.6503503084806077</v>
      </c>
      <c r="AE58">
        <v>3117343.76</v>
      </c>
      <c r="AF58">
        <v>3117447.76</v>
      </c>
      <c r="AG58">
        <v>0.90349999999999997</v>
      </c>
      <c r="AH58">
        <v>1</v>
      </c>
      <c r="AI58">
        <v>9.65</v>
      </c>
      <c r="AL58" t="s">
        <v>89</v>
      </c>
      <c r="AM58">
        <v>12431</v>
      </c>
    </row>
    <row r="59" spans="1:40">
      <c r="A59">
        <v>41</v>
      </c>
      <c r="B59" t="s">
        <v>82</v>
      </c>
      <c r="C59" t="s">
        <v>96</v>
      </c>
      <c r="D59" t="s">
        <v>105</v>
      </c>
      <c r="E59" t="s">
        <v>118</v>
      </c>
      <c r="F59" t="s">
        <v>124</v>
      </c>
      <c r="G59" t="s">
        <v>118</v>
      </c>
      <c r="I59" t="s">
        <v>197</v>
      </c>
      <c r="J59" t="s">
        <v>87</v>
      </c>
      <c r="K59" t="s">
        <v>198</v>
      </c>
      <c r="L59">
        <v>1093</v>
      </c>
      <c r="M59">
        <v>671</v>
      </c>
      <c r="N59">
        <v>422</v>
      </c>
      <c r="O59">
        <v>585</v>
      </c>
      <c r="P59">
        <v>-2</v>
      </c>
      <c r="Q59">
        <v>768.94299999999998</v>
      </c>
      <c r="R59">
        <v>777.82399999999996</v>
      </c>
      <c r="S59">
        <v>40000</v>
      </c>
      <c r="T59">
        <v>0</v>
      </c>
      <c r="U59" s="5">
        <f>Table1[[#This Row],[IP SET INSTALLATION]]*10*200</f>
        <v>1170000</v>
      </c>
      <c r="V59">
        <v>355240</v>
      </c>
      <c r="W59">
        <v>0</v>
      </c>
      <c r="X59">
        <v>0</v>
      </c>
      <c r="Y59">
        <v>0</v>
      </c>
      <c r="Z59">
        <f>Table1[[#This Row],[CONSUMPTION T=(Q-P)*R+S]]+Table1[[#This Row],[IMPORTED ENERGY]]+-Table1[[#This Row],[EXPORTED ENERGY]]+Table1[[#This Row],[SRTPV CONSUMPTION]]</f>
        <v>355240</v>
      </c>
      <c r="AA59">
        <v>10243</v>
      </c>
      <c r="AB59">
        <v>310716.71000000002</v>
      </c>
      <c r="AC59">
        <v>320959.71000000002</v>
      </c>
      <c r="AD59" s="3">
        <f>(Table1[[#This Row],[NET CONSUMPTION X=T+U-V+W]]-Table1[[#This Row],[TOTAL SALES AA=Y+Z]])/Table1[[#This Row],[NET CONSUMPTION X=T+U-V+W]]*100</f>
        <v>9.6498958450624865</v>
      </c>
      <c r="AE59">
        <v>2906572.24</v>
      </c>
      <c r="AF59">
        <v>2837575.24</v>
      </c>
      <c r="AG59">
        <v>0.90349999999999997</v>
      </c>
      <c r="AH59">
        <v>0.97629999999999995</v>
      </c>
      <c r="AI59">
        <v>9.42</v>
      </c>
      <c r="AL59" t="s">
        <v>89</v>
      </c>
      <c r="AM59">
        <v>12431</v>
      </c>
    </row>
    <row r="60" spans="1:40">
      <c r="A60">
        <v>40</v>
      </c>
      <c r="B60" t="s">
        <v>82</v>
      </c>
      <c r="C60" t="s">
        <v>96</v>
      </c>
      <c r="D60" t="s">
        <v>105</v>
      </c>
      <c r="E60" t="s">
        <v>118</v>
      </c>
      <c r="F60" t="s">
        <v>194</v>
      </c>
      <c r="G60" t="s">
        <v>118</v>
      </c>
      <c r="I60" t="s">
        <v>195</v>
      </c>
      <c r="J60" t="s">
        <v>92</v>
      </c>
      <c r="K60" t="s">
        <v>196</v>
      </c>
      <c r="L60">
        <v>1616</v>
      </c>
      <c r="M60">
        <v>991</v>
      </c>
      <c r="N60">
        <v>625</v>
      </c>
      <c r="O60">
        <v>1</v>
      </c>
      <c r="P60">
        <v>0</v>
      </c>
      <c r="Q60">
        <v>1401.3</v>
      </c>
      <c r="R60">
        <v>1579.9</v>
      </c>
      <c r="S60">
        <v>1000</v>
      </c>
      <c r="T60">
        <v>0</v>
      </c>
      <c r="U60" s="5">
        <f>Table1[[#This Row],[IP SET INSTALLATION]]*10*200</f>
        <v>2000</v>
      </c>
      <c r="V60">
        <v>178600</v>
      </c>
      <c r="W60" s="5">
        <v>20000</v>
      </c>
      <c r="X60">
        <v>0</v>
      </c>
      <c r="Y60">
        <v>0</v>
      </c>
      <c r="Z60">
        <f>Table1[[#This Row],[CONSUMPTION T=(Q-P)*R+S]]+Table1[[#This Row],[IMPORTED ENERGY]]+-Table1[[#This Row],[EXPORTED ENERGY]]+Table1[[#This Row],[SRTPV CONSUMPTION]]</f>
        <v>198600</v>
      </c>
      <c r="AA60">
        <v>181219.20000000001</v>
      </c>
      <c r="AB60">
        <v>670.15</v>
      </c>
      <c r="AC60">
        <v>181889.35</v>
      </c>
      <c r="AD60" s="3">
        <f>(Table1[[#This Row],[NET CONSUMPTION X=T+U-V+W]]-Table1[[#This Row],[TOTAL SALES AA=Y+Z]])/Table1[[#This Row],[NET CONSUMPTION X=T+U-V+W]]*100</f>
        <v>8.4142245720040254</v>
      </c>
      <c r="AE60">
        <v>2096995.96</v>
      </c>
      <c r="AF60">
        <v>705671.96</v>
      </c>
      <c r="AG60">
        <v>1.0184</v>
      </c>
      <c r="AH60">
        <v>0.33650000000000002</v>
      </c>
      <c r="AI60">
        <v>-0.62</v>
      </c>
      <c r="AL60" t="s">
        <v>89</v>
      </c>
      <c r="AM60">
        <v>12431</v>
      </c>
      <c r="AN60" t="s">
        <v>393</v>
      </c>
    </row>
    <row r="61" spans="1:40">
      <c r="A61">
        <v>102</v>
      </c>
      <c r="B61" t="s">
        <v>82</v>
      </c>
      <c r="C61" t="s">
        <v>96</v>
      </c>
      <c r="D61" t="s">
        <v>105</v>
      </c>
      <c r="E61" t="s">
        <v>118</v>
      </c>
      <c r="F61" t="s">
        <v>127</v>
      </c>
      <c r="G61" t="s">
        <v>118</v>
      </c>
      <c r="I61" t="s">
        <v>336</v>
      </c>
      <c r="J61" t="s">
        <v>87</v>
      </c>
      <c r="K61" t="s">
        <v>337</v>
      </c>
      <c r="L61">
        <v>397</v>
      </c>
      <c r="M61">
        <v>391</v>
      </c>
      <c r="N61">
        <v>6</v>
      </c>
      <c r="O61">
        <v>390</v>
      </c>
      <c r="P61">
        <v>-1</v>
      </c>
      <c r="Q61">
        <v>64.542000000000002</v>
      </c>
      <c r="R61">
        <v>77.228999999999999</v>
      </c>
      <c r="S61">
        <v>20000</v>
      </c>
      <c r="T61">
        <v>0</v>
      </c>
      <c r="U61" s="5">
        <f>Table1[[#This Row],[IP SET INSTALLATION]]*10*200</f>
        <v>780000</v>
      </c>
      <c r="V61">
        <v>253740</v>
      </c>
      <c r="W61">
        <v>45000</v>
      </c>
      <c r="X61">
        <v>0</v>
      </c>
      <c r="Y61">
        <v>0</v>
      </c>
      <c r="Z61">
        <f>Table1[[#This Row],[CONSUMPTION T=(Q-P)*R+S]]+Table1[[#This Row],[IMPORTED ENERGY]]+-Table1[[#This Row],[EXPORTED ENERGY]]+Table1[[#This Row],[SRTPV CONSUMPTION]]</f>
        <v>298740</v>
      </c>
      <c r="AA61">
        <v>158</v>
      </c>
      <c r="AB61">
        <v>269754.81</v>
      </c>
      <c r="AC61">
        <v>269912.81</v>
      </c>
      <c r="AD61" s="3">
        <f>(Table1[[#This Row],[NET CONSUMPTION X=T+U-V+W]]-Table1[[#This Row],[TOTAL SALES AA=Y+Z]])/Table1[[#This Row],[NET CONSUMPTION X=T+U-V+W]]*100</f>
        <v>9.6495916181294792</v>
      </c>
      <c r="AE61">
        <v>2433196.62</v>
      </c>
      <c r="AF61">
        <v>2434460.62</v>
      </c>
      <c r="AG61">
        <v>0.90349999999999997</v>
      </c>
      <c r="AH61">
        <v>1.0004999999999999</v>
      </c>
      <c r="AI61">
        <v>9.65</v>
      </c>
      <c r="AJ61" t="s">
        <v>329</v>
      </c>
      <c r="AL61" t="s">
        <v>89</v>
      </c>
      <c r="AM61">
        <v>12431</v>
      </c>
    </row>
    <row r="62" spans="1:40">
      <c r="A62">
        <v>34</v>
      </c>
      <c r="B62" t="s">
        <v>82</v>
      </c>
      <c r="C62" t="s">
        <v>96</v>
      </c>
      <c r="D62" t="s">
        <v>105</v>
      </c>
      <c r="E62" t="s">
        <v>180</v>
      </c>
      <c r="F62" t="s">
        <v>181</v>
      </c>
      <c r="G62" t="s">
        <v>180</v>
      </c>
      <c r="I62" t="s">
        <v>182</v>
      </c>
      <c r="J62" t="s">
        <v>87</v>
      </c>
      <c r="K62" t="s">
        <v>183</v>
      </c>
      <c r="L62">
        <v>107</v>
      </c>
      <c r="M62">
        <v>99</v>
      </c>
      <c r="N62">
        <v>8</v>
      </c>
      <c r="O62">
        <v>99</v>
      </c>
      <c r="P62">
        <v>0</v>
      </c>
      <c r="Q62">
        <v>157.9</v>
      </c>
      <c r="R62">
        <v>161</v>
      </c>
      <c r="S62">
        <v>2000</v>
      </c>
      <c r="T62">
        <v>0</v>
      </c>
      <c r="U62" s="5">
        <f>Table1[[#This Row],[IP SET INSTALLATION]]*10*200</f>
        <v>198000</v>
      </c>
      <c r="V62">
        <v>6200</v>
      </c>
      <c r="W62">
        <v>0</v>
      </c>
      <c r="X62">
        <v>0</v>
      </c>
      <c r="Y62">
        <v>0</v>
      </c>
      <c r="Z62">
        <f>Table1[[#This Row],[CONSUMPTION T=(Q-P)*R+S]]+Table1[[#This Row],[IMPORTED ENERGY]]+-Table1[[#This Row],[EXPORTED ENERGY]]+Table1[[#This Row],[SRTPV CONSUMPTION]]</f>
        <v>6200</v>
      </c>
      <c r="AA62">
        <v>0</v>
      </c>
      <c r="AB62">
        <v>5601.8059999999996</v>
      </c>
      <c r="AC62">
        <v>5601.8059999999996</v>
      </c>
      <c r="AD62" s="3">
        <f>(Table1[[#This Row],[NET CONSUMPTION X=T+U-V+W]]-Table1[[#This Row],[TOTAL SALES AA=Y+Z]])/Table1[[#This Row],[NET CONSUMPTION X=T+U-V+W]]*100</f>
        <v>9.6482903225806513</v>
      </c>
      <c r="AE62">
        <v>50528.05</v>
      </c>
      <c r="AF62">
        <v>50528.05</v>
      </c>
      <c r="AG62">
        <v>0.90349999999999997</v>
      </c>
      <c r="AH62">
        <v>1</v>
      </c>
      <c r="AI62">
        <v>9.65</v>
      </c>
      <c r="AL62" t="s">
        <v>89</v>
      </c>
      <c r="AM62">
        <v>12421</v>
      </c>
    </row>
    <row r="63" spans="1:40">
      <c r="A63">
        <v>5</v>
      </c>
      <c r="B63" t="s">
        <v>82</v>
      </c>
      <c r="C63" t="s">
        <v>96</v>
      </c>
      <c r="D63" t="s">
        <v>96</v>
      </c>
      <c r="E63" t="s">
        <v>97</v>
      </c>
      <c r="F63" t="s">
        <v>98</v>
      </c>
      <c r="G63" t="s">
        <v>97</v>
      </c>
      <c r="I63" t="s">
        <v>101</v>
      </c>
      <c r="J63" t="s">
        <v>102</v>
      </c>
      <c r="K63" t="s">
        <v>103</v>
      </c>
      <c r="L63">
        <v>2715</v>
      </c>
      <c r="M63">
        <v>2217</v>
      </c>
      <c r="N63">
        <v>498</v>
      </c>
      <c r="O63">
        <v>0</v>
      </c>
      <c r="P63">
        <v>0</v>
      </c>
      <c r="Q63">
        <v>1218.376</v>
      </c>
      <c r="R63">
        <v>1233.2</v>
      </c>
      <c r="S63">
        <v>20000</v>
      </c>
      <c r="T63">
        <v>0</v>
      </c>
      <c r="U63" s="5">
        <f>Table1[[#This Row],[IP SET INSTALLATION]]*10*200</f>
        <v>0</v>
      </c>
      <c r="V63">
        <v>296480</v>
      </c>
      <c r="W63">
        <v>0</v>
      </c>
      <c r="X63">
        <v>70000</v>
      </c>
      <c r="Y63">
        <v>220000</v>
      </c>
      <c r="Z63">
        <f>Table1[[#This Row],[CONSUMPTION T=(Q-P)*R+S]]+Table1[[#This Row],[IMPORTED ENERGY]]+-Table1[[#This Row],[EXPORTED ENERGY]]+Table1[[#This Row],[SRTPV CONSUMPTION]]</f>
        <v>446480</v>
      </c>
      <c r="AA63">
        <v>400729.34</v>
      </c>
      <c r="AB63">
        <v>0</v>
      </c>
      <c r="AC63">
        <v>400729.34</v>
      </c>
      <c r="AD63" s="3">
        <f>(Table1[[#This Row],[NET CONSUMPTION X=T+U-V+W]]-Table1[[#This Row],[TOTAL SALES AA=Y+Z]])/Table1[[#This Row],[NET CONSUMPTION X=T+U-V+W]]*100</f>
        <v>10.24696738935674</v>
      </c>
      <c r="AE63">
        <v>4555960.57</v>
      </c>
      <c r="AF63">
        <v>2176797.27</v>
      </c>
      <c r="AG63">
        <v>0.89749999999999996</v>
      </c>
      <c r="AH63">
        <v>0.4778</v>
      </c>
      <c r="AI63">
        <v>4.9000000000000004</v>
      </c>
      <c r="AJ63" t="s">
        <v>104</v>
      </c>
      <c r="AL63" t="s">
        <v>89</v>
      </c>
      <c r="AM63">
        <v>12211</v>
      </c>
    </row>
    <row r="64" spans="1:40">
      <c r="A64">
        <v>10</v>
      </c>
      <c r="B64" t="s">
        <v>82</v>
      </c>
      <c r="C64" t="s">
        <v>96</v>
      </c>
      <c r="D64" t="s">
        <v>105</v>
      </c>
      <c r="E64" t="s">
        <v>118</v>
      </c>
      <c r="F64" t="s">
        <v>119</v>
      </c>
      <c r="G64" t="s">
        <v>118</v>
      </c>
      <c r="I64" t="s">
        <v>120</v>
      </c>
      <c r="J64" t="s">
        <v>92</v>
      </c>
      <c r="K64" t="s">
        <v>121</v>
      </c>
      <c r="L64">
        <v>17</v>
      </c>
      <c r="M64">
        <v>12</v>
      </c>
      <c r="N64">
        <v>5</v>
      </c>
      <c r="O64">
        <v>0</v>
      </c>
      <c r="P64">
        <v>0</v>
      </c>
      <c r="Q64">
        <v>2676.1019999999999</v>
      </c>
      <c r="R64">
        <v>2700.19</v>
      </c>
      <c r="S64">
        <v>30000</v>
      </c>
      <c r="T64">
        <v>0</v>
      </c>
      <c r="U64" s="5">
        <f>Table1[[#This Row],[IP SET INSTALLATION]]*10*200</f>
        <v>0</v>
      </c>
      <c r="V64">
        <v>722640</v>
      </c>
      <c r="W64">
        <v>0</v>
      </c>
      <c r="X64" s="5">
        <v>495000</v>
      </c>
      <c r="Y64">
        <v>2602</v>
      </c>
      <c r="Z64">
        <f>Table1[[#This Row],[CONSUMPTION T=(Q-P)*R+S]]+Table1[[#This Row],[IMPORTED ENERGY]]+-Table1[[#This Row],[EXPORTED ENERGY]]+Table1[[#This Row],[SRTPV CONSUMPTION]]</f>
        <v>230242</v>
      </c>
      <c r="AA64">
        <v>218546</v>
      </c>
      <c r="AB64">
        <v>0</v>
      </c>
      <c r="AC64">
        <v>218546</v>
      </c>
      <c r="AD64" s="3">
        <f>(Table1[[#This Row],[NET CONSUMPTION X=T+U-V+W]]-Table1[[#This Row],[TOTAL SALES AA=Y+Z]])/Table1[[#This Row],[NET CONSUMPTION X=T+U-V+W]]*100</f>
        <v>5.079872481997203</v>
      </c>
      <c r="AE64">
        <v>2344574</v>
      </c>
      <c r="AF64">
        <v>1928504</v>
      </c>
      <c r="AG64">
        <v>0.30130000000000001</v>
      </c>
      <c r="AH64">
        <v>0.82250000000000001</v>
      </c>
      <c r="AI64">
        <v>57.47</v>
      </c>
      <c r="AL64" t="s">
        <v>89</v>
      </c>
      <c r="AM64">
        <v>12431</v>
      </c>
      <c r="AN64" t="s">
        <v>360</v>
      </c>
    </row>
    <row r="65" spans="1:40">
      <c r="A65">
        <v>66</v>
      </c>
      <c r="B65" t="s">
        <v>82</v>
      </c>
      <c r="C65" t="s">
        <v>96</v>
      </c>
      <c r="D65" t="s">
        <v>105</v>
      </c>
      <c r="E65" t="s">
        <v>118</v>
      </c>
      <c r="F65" t="s">
        <v>119</v>
      </c>
      <c r="G65" t="s">
        <v>118</v>
      </c>
      <c r="I65" t="s">
        <v>258</v>
      </c>
      <c r="J65" t="s">
        <v>92</v>
      </c>
      <c r="K65" t="s">
        <v>259</v>
      </c>
      <c r="L65">
        <v>71</v>
      </c>
      <c r="M65">
        <v>45</v>
      </c>
      <c r="N65">
        <v>26</v>
      </c>
      <c r="O65">
        <v>0</v>
      </c>
      <c r="P65">
        <v>0</v>
      </c>
      <c r="Q65">
        <v>1182.0719999999999</v>
      </c>
      <c r="R65">
        <v>1190.0260000000001</v>
      </c>
      <c r="S65">
        <v>40000</v>
      </c>
      <c r="T65">
        <v>0</v>
      </c>
      <c r="U65" s="5">
        <f>Table1[[#This Row],[IP SET INSTALLATION]]*10*200</f>
        <v>0</v>
      </c>
      <c r="V65">
        <v>318160</v>
      </c>
      <c r="W65" s="5">
        <v>120000</v>
      </c>
      <c r="X65">
        <v>0</v>
      </c>
      <c r="Y65">
        <v>4025</v>
      </c>
      <c r="Z65">
        <f>Table1[[#This Row],[CONSUMPTION T=(Q-P)*R+S]]+Table1[[#This Row],[IMPORTED ENERGY]]+-Table1[[#This Row],[EXPORTED ENERGY]]+Table1[[#This Row],[SRTPV CONSUMPTION]]</f>
        <v>442185</v>
      </c>
      <c r="AA65">
        <v>414359.1</v>
      </c>
      <c r="AB65">
        <v>0</v>
      </c>
      <c r="AC65">
        <v>414359.1</v>
      </c>
      <c r="AD65" s="3">
        <f>(Table1[[#This Row],[NET CONSUMPTION X=T+U-V+W]]-Table1[[#This Row],[TOTAL SALES AA=Y+Z]])/Table1[[#This Row],[NET CONSUMPTION X=T+U-V+W]]*100</f>
        <v>6.2928186166423608</v>
      </c>
      <c r="AE65">
        <v>4122664.25</v>
      </c>
      <c r="AF65">
        <v>4088549.25</v>
      </c>
      <c r="AG65">
        <v>1.2861</v>
      </c>
      <c r="AH65">
        <v>0.99170000000000003</v>
      </c>
      <c r="AI65">
        <v>-28.37</v>
      </c>
      <c r="AL65" t="s">
        <v>89</v>
      </c>
      <c r="AM65">
        <v>12431</v>
      </c>
      <c r="AN65" t="s">
        <v>364</v>
      </c>
    </row>
    <row r="66" spans="1:40">
      <c r="A66">
        <v>7</v>
      </c>
      <c r="B66" t="s">
        <v>82</v>
      </c>
      <c r="C66" t="s">
        <v>96</v>
      </c>
      <c r="D66" t="s">
        <v>105</v>
      </c>
      <c r="E66" t="s">
        <v>106</v>
      </c>
      <c r="F66" t="s">
        <v>111</v>
      </c>
      <c r="G66" t="s">
        <v>106</v>
      </c>
      <c r="I66" t="s">
        <v>112</v>
      </c>
      <c r="J66" t="s">
        <v>87</v>
      </c>
      <c r="K66" t="s">
        <v>113</v>
      </c>
      <c r="L66">
        <v>959</v>
      </c>
      <c r="M66">
        <v>578</v>
      </c>
      <c r="N66">
        <v>381</v>
      </c>
      <c r="O66">
        <v>568</v>
      </c>
      <c r="P66">
        <v>0</v>
      </c>
      <c r="Q66">
        <v>1623.6990000000001</v>
      </c>
      <c r="R66">
        <v>1635.1220000000001</v>
      </c>
      <c r="S66">
        <v>20000</v>
      </c>
      <c r="T66">
        <v>0</v>
      </c>
      <c r="U66" s="5">
        <f>Table1[[#This Row],[IP SET INSTALLATION]]*10*200</f>
        <v>1136000</v>
      </c>
      <c r="V66">
        <v>228460</v>
      </c>
      <c r="W66">
        <v>0</v>
      </c>
      <c r="X66">
        <v>0</v>
      </c>
      <c r="Y66">
        <v>0</v>
      </c>
      <c r="Z66">
        <f>Table1[[#This Row],[CONSUMPTION T=(Q-P)*R+S]]+Table1[[#This Row],[IMPORTED ENERGY]]+-Table1[[#This Row],[EXPORTED ENERGY]]+Table1[[#This Row],[SRTPV CONSUMPTION]]</f>
        <v>228460</v>
      </c>
      <c r="AA66">
        <v>5459</v>
      </c>
      <c r="AB66">
        <v>200952.72</v>
      </c>
      <c r="AC66">
        <v>206411.72</v>
      </c>
      <c r="AD66" s="3">
        <f>(Table1[[#This Row],[NET CONSUMPTION X=T+U-V+W]]-Table1[[#This Row],[TOTAL SALES AA=Y+Z]])/Table1[[#This Row],[NET CONSUMPTION X=T+U-V+W]]*100</f>
        <v>9.6508272782981699</v>
      </c>
      <c r="AE66">
        <v>1859991.67</v>
      </c>
      <c r="AF66">
        <v>1816541.67</v>
      </c>
      <c r="AG66">
        <v>0.90349999999999997</v>
      </c>
      <c r="AH66">
        <v>0.97660000000000002</v>
      </c>
      <c r="AI66">
        <v>9.42</v>
      </c>
      <c r="AL66" t="s">
        <v>89</v>
      </c>
      <c r="AM66">
        <v>12411</v>
      </c>
    </row>
    <row r="67" spans="1:40">
      <c r="A67">
        <v>88</v>
      </c>
      <c r="B67" t="s">
        <v>82</v>
      </c>
      <c r="C67" t="s">
        <v>96</v>
      </c>
      <c r="D67" t="s">
        <v>105</v>
      </c>
      <c r="E67" t="s">
        <v>118</v>
      </c>
      <c r="F67" t="s">
        <v>124</v>
      </c>
      <c r="G67" t="s">
        <v>118</v>
      </c>
      <c r="I67" t="s">
        <v>305</v>
      </c>
      <c r="J67" t="s">
        <v>102</v>
      </c>
      <c r="K67" t="s">
        <v>306</v>
      </c>
      <c r="L67">
        <v>2217</v>
      </c>
      <c r="M67">
        <v>1864</v>
      </c>
      <c r="N67">
        <v>353</v>
      </c>
      <c r="O67">
        <v>0</v>
      </c>
      <c r="P67">
        <v>0</v>
      </c>
      <c r="Q67">
        <v>1129.1610000000001</v>
      </c>
      <c r="R67">
        <v>1154.83</v>
      </c>
      <c r="S67">
        <v>20000</v>
      </c>
      <c r="T67">
        <v>0</v>
      </c>
      <c r="U67" s="5">
        <f>Table1[[#This Row],[IP SET INSTALLATION]]*10*200</f>
        <v>0</v>
      </c>
      <c r="V67">
        <v>513380</v>
      </c>
      <c r="W67">
        <v>0</v>
      </c>
      <c r="X67" s="5">
        <v>180000</v>
      </c>
      <c r="Y67">
        <v>548</v>
      </c>
      <c r="Z67">
        <f>Table1[[#This Row],[CONSUMPTION T=(Q-P)*R+S]]+Table1[[#This Row],[IMPORTED ENERGY]]+-Table1[[#This Row],[EXPORTED ENERGY]]+Table1[[#This Row],[SRTPV CONSUMPTION]]</f>
        <v>333928</v>
      </c>
      <c r="AA67">
        <v>304929</v>
      </c>
      <c r="AB67">
        <v>0</v>
      </c>
      <c r="AC67">
        <v>304929</v>
      </c>
      <c r="AD67" s="3">
        <f>(Table1[[#This Row],[NET CONSUMPTION X=T+U-V+W]]-Table1[[#This Row],[TOTAL SALES AA=Y+Z]])/Table1[[#This Row],[NET CONSUMPTION X=T+U-V+W]]*100</f>
        <v>8.6842073740447034</v>
      </c>
      <c r="AE67">
        <v>2880683.08</v>
      </c>
      <c r="AF67">
        <v>1309797.08</v>
      </c>
      <c r="AG67">
        <v>0.59330000000000005</v>
      </c>
      <c r="AH67">
        <v>0.45469999999999999</v>
      </c>
      <c r="AI67">
        <v>18.489999999999998</v>
      </c>
      <c r="AL67" t="s">
        <v>89</v>
      </c>
      <c r="AM67">
        <v>12431</v>
      </c>
      <c r="AN67" t="s">
        <v>374</v>
      </c>
    </row>
    <row r="68" spans="1:40">
      <c r="A68">
        <v>42</v>
      </c>
      <c r="B68" t="s">
        <v>82</v>
      </c>
      <c r="C68" t="s">
        <v>96</v>
      </c>
      <c r="D68" t="s">
        <v>105</v>
      </c>
      <c r="E68" t="s">
        <v>118</v>
      </c>
      <c r="F68" t="s">
        <v>194</v>
      </c>
      <c r="G68" t="s">
        <v>118</v>
      </c>
      <c r="I68" t="s">
        <v>199</v>
      </c>
      <c r="J68" t="s">
        <v>87</v>
      </c>
      <c r="K68" t="s">
        <v>200</v>
      </c>
      <c r="L68">
        <v>297</v>
      </c>
      <c r="M68">
        <v>294</v>
      </c>
      <c r="N68">
        <v>3</v>
      </c>
      <c r="O68">
        <v>293</v>
      </c>
      <c r="P68">
        <v>0</v>
      </c>
      <c r="Q68">
        <v>927.62900000000002</v>
      </c>
      <c r="R68">
        <v>938.43399999999997</v>
      </c>
      <c r="S68">
        <v>20000</v>
      </c>
      <c r="T68">
        <v>0</v>
      </c>
      <c r="U68" s="5">
        <f>Table1[[#This Row],[IP SET INSTALLATION]]*10*200</f>
        <v>586000</v>
      </c>
      <c r="V68">
        <v>216100</v>
      </c>
      <c r="W68">
        <v>0</v>
      </c>
      <c r="X68">
        <v>0</v>
      </c>
      <c r="Y68">
        <v>0</v>
      </c>
      <c r="Z68">
        <f>Table1[[#This Row],[CONSUMPTION T=(Q-P)*R+S]]+Table1[[#This Row],[IMPORTED ENERGY]]+-Table1[[#This Row],[EXPORTED ENERGY]]+Table1[[#This Row],[SRTPV CONSUMPTION]]</f>
        <v>216100</v>
      </c>
      <c r="AA68">
        <v>0</v>
      </c>
      <c r="AB68">
        <v>195246.41</v>
      </c>
      <c r="AC68">
        <v>195246.41</v>
      </c>
      <c r="AD68" s="3">
        <f>(Table1[[#This Row],[NET CONSUMPTION X=T+U-V+W]]-Table1[[#This Row],[TOTAL SALES AA=Y+Z]])/Table1[[#This Row],[NET CONSUMPTION X=T+U-V+W]]*100</f>
        <v>9.649972235076353</v>
      </c>
      <c r="AE68">
        <v>1761123.38</v>
      </c>
      <c r="AF68">
        <v>1761123.38</v>
      </c>
      <c r="AG68">
        <v>0.90349999999999997</v>
      </c>
      <c r="AH68">
        <v>1</v>
      </c>
      <c r="AI68">
        <v>9.65</v>
      </c>
      <c r="AL68" t="s">
        <v>89</v>
      </c>
      <c r="AM68">
        <v>12431</v>
      </c>
    </row>
    <row r="69" spans="1:40">
      <c r="A69">
        <v>84</v>
      </c>
      <c r="B69" t="s">
        <v>82</v>
      </c>
      <c r="C69" t="s">
        <v>96</v>
      </c>
      <c r="D69" t="s">
        <v>105</v>
      </c>
      <c r="E69" t="s">
        <v>118</v>
      </c>
      <c r="F69" t="s">
        <v>134</v>
      </c>
      <c r="G69" t="s">
        <v>118</v>
      </c>
      <c r="I69" t="s">
        <v>296</v>
      </c>
      <c r="J69" t="s">
        <v>102</v>
      </c>
      <c r="K69" t="s">
        <v>297</v>
      </c>
      <c r="L69">
        <v>2963</v>
      </c>
      <c r="M69">
        <v>2117</v>
      </c>
      <c r="N69">
        <v>846</v>
      </c>
      <c r="O69">
        <v>0</v>
      </c>
      <c r="P69">
        <v>0</v>
      </c>
      <c r="Q69">
        <v>2781.9769999999999</v>
      </c>
      <c r="R69">
        <v>2810.3580000000002</v>
      </c>
      <c r="S69">
        <v>20000</v>
      </c>
      <c r="T69">
        <v>0</v>
      </c>
      <c r="U69" s="5">
        <f>Table1[[#This Row],[IP SET INSTALLATION]]*10*200</f>
        <v>0</v>
      </c>
      <c r="V69">
        <v>567620</v>
      </c>
      <c r="W69">
        <v>0</v>
      </c>
      <c r="X69" s="5">
        <v>200000</v>
      </c>
      <c r="Y69">
        <v>426.9</v>
      </c>
      <c r="Z69">
        <f>Table1[[#This Row],[CONSUMPTION T=(Q-P)*R+S]]+Table1[[#This Row],[IMPORTED ENERGY]]+-Table1[[#This Row],[EXPORTED ENERGY]]+Table1[[#This Row],[SRTPV CONSUMPTION]]</f>
        <v>368046.9</v>
      </c>
      <c r="AA69">
        <v>331639.5</v>
      </c>
      <c r="AB69">
        <v>0</v>
      </c>
      <c r="AC69">
        <v>331639.5</v>
      </c>
      <c r="AD69" s="3">
        <f>(Table1[[#This Row],[NET CONSUMPTION X=T+U-V+W]]-Table1[[#This Row],[TOTAL SALES AA=Y+Z]])/Table1[[#This Row],[NET CONSUMPTION X=T+U-V+W]]*100</f>
        <v>9.8920545180519159</v>
      </c>
      <c r="AE69">
        <v>3763607.05</v>
      </c>
      <c r="AF69">
        <v>1099750.6200000001</v>
      </c>
      <c r="AG69">
        <v>0.58379999999999999</v>
      </c>
      <c r="AH69">
        <v>0.29220000000000002</v>
      </c>
      <c r="AI69">
        <v>12.16</v>
      </c>
      <c r="AL69" t="s">
        <v>89</v>
      </c>
      <c r="AM69">
        <v>12431</v>
      </c>
      <c r="AN69" t="s">
        <v>386</v>
      </c>
    </row>
    <row r="70" spans="1:40">
      <c r="A70">
        <v>61</v>
      </c>
      <c r="B70" t="s">
        <v>82</v>
      </c>
      <c r="C70" t="s">
        <v>96</v>
      </c>
      <c r="D70" t="s">
        <v>96</v>
      </c>
      <c r="E70" t="s">
        <v>97</v>
      </c>
      <c r="F70" t="s">
        <v>98</v>
      </c>
      <c r="G70" t="s">
        <v>97</v>
      </c>
      <c r="I70" t="s">
        <v>245</v>
      </c>
      <c r="J70" t="s">
        <v>102</v>
      </c>
      <c r="K70" t="s">
        <v>246</v>
      </c>
      <c r="L70">
        <v>5098</v>
      </c>
      <c r="M70">
        <v>4350</v>
      </c>
      <c r="N70">
        <v>748</v>
      </c>
      <c r="O70">
        <v>1</v>
      </c>
      <c r="P70">
        <v>0</v>
      </c>
      <c r="Q70">
        <v>1694.4870000000001</v>
      </c>
      <c r="R70">
        <v>1732.3</v>
      </c>
      <c r="S70">
        <v>20000</v>
      </c>
      <c r="T70">
        <v>0</v>
      </c>
      <c r="U70" s="5">
        <f>Table1[[#This Row],[IP SET INSTALLATION]]*10*200</f>
        <v>2000</v>
      </c>
      <c r="V70">
        <v>756260</v>
      </c>
      <c r="W70">
        <v>40000</v>
      </c>
      <c r="X70">
        <v>0</v>
      </c>
      <c r="Y70">
        <v>0</v>
      </c>
      <c r="Z70">
        <f>Table1[[#This Row],[CONSUMPTION T=(Q-P)*R+S]]+Table1[[#This Row],[IMPORTED ENERGY]]+-Table1[[#This Row],[EXPORTED ENERGY]]+Table1[[#This Row],[SRTPV CONSUMPTION]]</f>
        <v>796260</v>
      </c>
      <c r="AA70">
        <v>705472.7</v>
      </c>
      <c r="AB70">
        <v>675.74</v>
      </c>
      <c r="AC70">
        <v>706148.44</v>
      </c>
      <c r="AD70" s="3">
        <f>(Table1[[#This Row],[NET CONSUMPTION X=T+U-V+W]]-Table1[[#This Row],[TOTAL SALES AA=Y+Z]])/Table1[[#This Row],[NET CONSUMPTION X=T+U-V+W]]*100</f>
        <v>11.316851279732758</v>
      </c>
      <c r="AE70">
        <v>6431666.1900000004</v>
      </c>
      <c r="AF70">
        <v>2916677.76</v>
      </c>
      <c r="AG70">
        <v>0.88680000000000003</v>
      </c>
      <c r="AH70">
        <v>0.45350000000000001</v>
      </c>
      <c r="AI70">
        <v>5.13</v>
      </c>
      <c r="AJ70" t="s">
        <v>247</v>
      </c>
      <c r="AL70" t="s">
        <v>89</v>
      </c>
      <c r="AM70">
        <v>12211</v>
      </c>
    </row>
    <row r="71" spans="1:40">
      <c r="A71">
        <v>37</v>
      </c>
      <c r="B71" t="s">
        <v>82</v>
      </c>
      <c r="C71" t="s">
        <v>96</v>
      </c>
      <c r="D71" t="s">
        <v>105</v>
      </c>
      <c r="E71" t="s">
        <v>118</v>
      </c>
      <c r="F71" t="s">
        <v>134</v>
      </c>
      <c r="G71" t="s">
        <v>118</v>
      </c>
      <c r="I71" t="s">
        <v>188</v>
      </c>
      <c r="J71" t="s">
        <v>102</v>
      </c>
      <c r="K71" t="s">
        <v>189</v>
      </c>
      <c r="L71">
        <v>3417</v>
      </c>
      <c r="M71">
        <v>2602</v>
      </c>
      <c r="N71">
        <v>815</v>
      </c>
      <c r="O71">
        <v>0</v>
      </c>
      <c r="P71">
        <v>0</v>
      </c>
      <c r="Q71">
        <v>2013.2729999999999</v>
      </c>
      <c r="R71">
        <v>2049.875</v>
      </c>
      <c r="S71">
        <v>20000</v>
      </c>
      <c r="T71">
        <v>0</v>
      </c>
      <c r="U71" s="5">
        <f>Table1[[#This Row],[IP SET INSTALLATION]]*10*200</f>
        <v>0</v>
      </c>
      <c r="V71">
        <v>732040</v>
      </c>
      <c r="W71">
        <v>0</v>
      </c>
      <c r="X71" s="5">
        <v>330000</v>
      </c>
      <c r="Y71">
        <v>1735.7</v>
      </c>
      <c r="Z71">
        <f>Table1[[#This Row],[CONSUMPTION T=(Q-P)*R+S]]+Table1[[#This Row],[IMPORTED ENERGY]]+-Table1[[#This Row],[EXPORTED ENERGY]]+Table1[[#This Row],[SRTPV CONSUMPTION]]</f>
        <v>403775.7</v>
      </c>
      <c r="AA71">
        <v>368210.9</v>
      </c>
      <c r="AB71">
        <v>0</v>
      </c>
      <c r="AC71">
        <v>368210.9</v>
      </c>
      <c r="AD71" s="3">
        <f>(Table1[[#This Row],[NET CONSUMPTION X=T+U-V+W]]-Table1[[#This Row],[TOTAL SALES AA=Y+Z]])/Table1[[#This Row],[NET CONSUMPTION X=T+U-V+W]]*100</f>
        <v>8.8080585334877721</v>
      </c>
      <c r="AE71">
        <v>4100399.58</v>
      </c>
      <c r="AF71">
        <v>1419845.64</v>
      </c>
      <c r="AG71">
        <v>0.50180000000000002</v>
      </c>
      <c r="AH71">
        <v>0.3463</v>
      </c>
      <c r="AI71">
        <v>17.25</v>
      </c>
      <c r="AL71" t="s">
        <v>89</v>
      </c>
      <c r="AM71">
        <v>12431</v>
      </c>
      <c r="AN71" t="s">
        <v>384</v>
      </c>
    </row>
    <row r="72" spans="1:40">
      <c r="A72">
        <v>47</v>
      </c>
      <c r="B72" t="s">
        <v>82</v>
      </c>
      <c r="C72" t="s">
        <v>96</v>
      </c>
      <c r="D72" t="s">
        <v>105</v>
      </c>
      <c r="E72" t="s">
        <v>118</v>
      </c>
      <c r="F72" t="s">
        <v>127</v>
      </c>
      <c r="G72" t="s">
        <v>118</v>
      </c>
      <c r="I72" t="s">
        <v>210</v>
      </c>
      <c r="J72" t="s">
        <v>211</v>
      </c>
      <c r="K72" t="s">
        <v>212</v>
      </c>
      <c r="L72">
        <v>2571</v>
      </c>
      <c r="M72">
        <v>2159</v>
      </c>
      <c r="N72">
        <v>412</v>
      </c>
      <c r="O72">
        <v>0</v>
      </c>
      <c r="P72">
        <v>0</v>
      </c>
      <c r="Q72">
        <v>992.351</v>
      </c>
      <c r="R72">
        <v>1004.921</v>
      </c>
      <c r="S72">
        <v>20000</v>
      </c>
      <c r="T72">
        <v>0</v>
      </c>
      <c r="U72" s="5">
        <f>Table1[[#This Row],[IP SET INSTALLATION]]*10*200</f>
        <v>0</v>
      </c>
      <c r="V72">
        <v>251400</v>
      </c>
      <c r="W72">
        <v>220000</v>
      </c>
      <c r="X72">
        <v>0</v>
      </c>
      <c r="Y72">
        <v>5377.4</v>
      </c>
      <c r="Z72">
        <f>Table1[[#This Row],[CONSUMPTION T=(Q-P)*R+S]]+Table1[[#This Row],[IMPORTED ENERGY]]+-Table1[[#This Row],[EXPORTED ENERGY]]+Table1[[#This Row],[SRTPV CONSUMPTION]]</f>
        <v>476777.4</v>
      </c>
      <c r="AA72">
        <v>432465.75</v>
      </c>
      <c r="AB72">
        <v>0</v>
      </c>
      <c r="AC72">
        <v>432465.75</v>
      </c>
      <c r="AD72" s="3">
        <f>(Table1[[#This Row],[NET CONSUMPTION X=T+U-V+W]]-Table1[[#This Row],[TOTAL SALES AA=Y+Z]])/Table1[[#This Row],[NET CONSUMPTION X=T+U-V+W]]*100</f>
        <v>9.2939912839828445</v>
      </c>
      <c r="AE72">
        <v>4459705.8</v>
      </c>
      <c r="AF72">
        <v>3145113.65</v>
      </c>
      <c r="AG72">
        <v>0.90710000000000002</v>
      </c>
      <c r="AH72">
        <v>0.70520000000000005</v>
      </c>
      <c r="AI72">
        <v>6.55</v>
      </c>
      <c r="AJ72" t="s">
        <v>213</v>
      </c>
      <c r="AL72" t="s">
        <v>89</v>
      </c>
      <c r="AM72">
        <v>12431</v>
      </c>
    </row>
    <row r="73" spans="1:40">
      <c r="A73">
        <v>49</v>
      </c>
      <c r="B73" t="s">
        <v>82</v>
      </c>
      <c r="C73" t="s">
        <v>96</v>
      </c>
      <c r="D73" t="s">
        <v>105</v>
      </c>
      <c r="E73" t="s">
        <v>118</v>
      </c>
      <c r="F73" t="s">
        <v>119</v>
      </c>
      <c r="G73" t="s">
        <v>118</v>
      </c>
      <c r="I73" t="s">
        <v>216</v>
      </c>
      <c r="J73" t="s">
        <v>102</v>
      </c>
      <c r="K73" t="s">
        <v>217</v>
      </c>
      <c r="L73">
        <v>2901</v>
      </c>
      <c r="M73">
        <v>2749</v>
      </c>
      <c r="N73">
        <v>152</v>
      </c>
      <c r="O73">
        <v>1</v>
      </c>
      <c r="P73">
        <v>0</v>
      </c>
      <c r="Q73">
        <v>2357.2959999999998</v>
      </c>
      <c r="R73">
        <v>2401.0189999999998</v>
      </c>
      <c r="S73">
        <v>20000</v>
      </c>
      <c r="T73">
        <v>0</v>
      </c>
      <c r="U73" s="5">
        <f>Table1[[#This Row],[IP SET INSTALLATION]]*10*200</f>
        <v>2000</v>
      </c>
      <c r="V73">
        <v>874460</v>
      </c>
      <c r="W73">
        <v>0</v>
      </c>
      <c r="X73">
        <v>0</v>
      </c>
      <c r="Y73">
        <v>43640</v>
      </c>
      <c r="Z73">
        <f>Table1[[#This Row],[CONSUMPTION T=(Q-P)*R+S]]+Table1[[#This Row],[IMPORTED ENERGY]]+-Table1[[#This Row],[EXPORTED ENERGY]]+Table1[[#This Row],[SRTPV CONSUMPTION]]</f>
        <v>918100</v>
      </c>
      <c r="AA73">
        <v>833499.02</v>
      </c>
      <c r="AB73">
        <v>670.15</v>
      </c>
      <c r="AC73">
        <v>834169.17</v>
      </c>
      <c r="AD73" s="3">
        <f>(Table1[[#This Row],[NET CONSUMPTION X=T+U-V+W]]-Table1[[#This Row],[TOTAL SALES AA=Y+Z]])/Table1[[#This Row],[NET CONSUMPTION X=T+U-V+W]]*100</f>
        <v>9.141796100642626</v>
      </c>
      <c r="AE73">
        <v>7512767.6299999999</v>
      </c>
      <c r="AF73">
        <v>4414083.63</v>
      </c>
      <c r="AG73">
        <v>0.90859999999999996</v>
      </c>
      <c r="AH73">
        <v>0.58750000000000002</v>
      </c>
      <c r="AI73">
        <v>5.37</v>
      </c>
      <c r="AL73" t="s">
        <v>89</v>
      </c>
      <c r="AM73">
        <v>12431</v>
      </c>
    </row>
    <row r="74" spans="1:40">
      <c r="A74">
        <v>106</v>
      </c>
      <c r="B74" t="s">
        <v>82</v>
      </c>
      <c r="C74" t="s">
        <v>96</v>
      </c>
      <c r="D74" t="s">
        <v>105</v>
      </c>
      <c r="E74" t="s">
        <v>118</v>
      </c>
      <c r="F74" t="s">
        <v>194</v>
      </c>
      <c r="G74" t="s">
        <v>118</v>
      </c>
      <c r="I74" t="s">
        <v>345</v>
      </c>
      <c r="J74" t="s">
        <v>87</v>
      </c>
      <c r="K74" t="s">
        <v>346</v>
      </c>
      <c r="L74">
        <v>450</v>
      </c>
      <c r="M74">
        <v>446</v>
      </c>
      <c r="N74">
        <v>4</v>
      </c>
      <c r="O74">
        <v>445</v>
      </c>
      <c r="P74">
        <v>0</v>
      </c>
      <c r="Q74">
        <v>588.91600000000005</v>
      </c>
      <c r="R74">
        <v>596.24699999999996</v>
      </c>
      <c r="S74">
        <v>40000</v>
      </c>
      <c r="T74">
        <v>0</v>
      </c>
      <c r="U74" s="5">
        <f>Table1[[#This Row],[IP SET INSTALLATION]]*10*200</f>
        <v>890000</v>
      </c>
      <c r="V74">
        <v>293240</v>
      </c>
      <c r="W74">
        <v>0</v>
      </c>
      <c r="X74">
        <v>0</v>
      </c>
      <c r="Y74">
        <v>0</v>
      </c>
      <c r="Z74">
        <f>Table1[[#This Row],[CONSUMPTION T=(Q-P)*R+S]]+Table1[[#This Row],[IMPORTED ENERGY]]+-Table1[[#This Row],[EXPORTED ENERGY]]+Table1[[#This Row],[SRTPV CONSUMPTION]]</f>
        <v>293240</v>
      </c>
      <c r="AA74">
        <v>1</v>
      </c>
      <c r="AB74">
        <v>264939.65000000002</v>
      </c>
      <c r="AC74">
        <v>264940.65000000002</v>
      </c>
      <c r="AD74" s="3">
        <f>(Table1[[#This Row],[NET CONSUMPTION X=T+U-V+W]]-Table1[[#This Row],[TOTAL SALES AA=Y+Z]])/Table1[[#This Row],[NET CONSUMPTION X=T+U-V+W]]*100</f>
        <v>9.6505763197380912</v>
      </c>
      <c r="AE74">
        <v>2393681.7999999998</v>
      </c>
      <c r="AF74">
        <v>2393681.7999999998</v>
      </c>
      <c r="AG74">
        <v>0.90349999999999997</v>
      </c>
      <c r="AH74">
        <v>1</v>
      </c>
      <c r="AI74">
        <v>9.65</v>
      </c>
      <c r="AL74" t="s">
        <v>89</v>
      </c>
      <c r="AM74">
        <v>12431</v>
      </c>
    </row>
    <row r="75" spans="1:40">
      <c r="A75">
        <v>28</v>
      </c>
      <c r="B75" t="s">
        <v>82</v>
      </c>
      <c r="C75" t="s">
        <v>83</v>
      </c>
      <c r="D75" t="s">
        <v>84</v>
      </c>
      <c r="E75" t="s">
        <v>84</v>
      </c>
      <c r="F75" t="s">
        <v>85</v>
      </c>
      <c r="G75" t="s">
        <v>84</v>
      </c>
      <c r="I75" t="s">
        <v>164</v>
      </c>
      <c r="J75" t="s">
        <v>102</v>
      </c>
      <c r="K75" t="s">
        <v>165</v>
      </c>
      <c r="L75">
        <v>4694</v>
      </c>
      <c r="M75">
        <v>3199</v>
      </c>
      <c r="N75">
        <v>1495</v>
      </c>
      <c r="O75">
        <v>70</v>
      </c>
      <c r="P75">
        <v>0</v>
      </c>
      <c r="Q75">
        <v>2070.7570000000001</v>
      </c>
      <c r="R75">
        <v>2112.3879999999999</v>
      </c>
      <c r="S75">
        <v>20000</v>
      </c>
      <c r="T75">
        <v>0</v>
      </c>
      <c r="U75" s="5">
        <f>Table1[[#This Row],[IP SET INSTALLATION]]*10*200</f>
        <v>140000</v>
      </c>
      <c r="V75">
        <v>832620</v>
      </c>
      <c r="W75">
        <v>0</v>
      </c>
      <c r="X75">
        <v>250000</v>
      </c>
      <c r="Y75">
        <v>0</v>
      </c>
      <c r="Z75">
        <f>Table1[[#This Row],[CONSUMPTION T=(Q-P)*R+S]]+Table1[[#This Row],[IMPORTED ENERGY]]+-Table1[[#This Row],[EXPORTED ENERGY]]+Table1[[#This Row],[SRTPV CONSUMPTION]]</f>
        <v>582620</v>
      </c>
      <c r="AA75">
        <v>455365.65</v>
      </c>
      <c r="AB75">
        <v>77850.153000000006</v>
      </c>
      <c r="AC75">
        <v>533215.80299999996</v>
      </c>
      <c r="AD75" s="3">
        <f>(Table1[[#This Row],[NET CONSUMPTION X=T+U-V+W]]-Table1[[#This Row],[TOTAL SALES AA=Y+Z]])/Table1[[#This Row],[NET CONSUMPTION X=T+U-V+W]]*100</f>
        <v>8.4796603274861901</v>
      </c>
      <c r="AE75">
        <v>5267123.03</v>
      </c>
      <c r="AF75">
        <v>3465017.46</v>
      </c>
      <c r="AG75">
        <v>0.91520000000000001</v>
      </c>
      <c r="AH75">
        <v>0.65790000000000004</v>
      </c>
      <c r="AI75">
        <v>5.58</v>
      </c>
      <c r="AJ75" t="s">
        <v>166</v>
      </c>
      <c r="AL75" t="s">
        <v>89</v>
      </c>
      <c r="AM75">
        <v>11211</v>
      </c>
    </row>
    <row r="76" spans="1:40">
      <c r="A76">
        <v>60</v>
      </c>
      <c r="B76" t="s">
        <v>82</v>
      </c>
      <c r="C76" t="s">
        <v>96</v>
      </c>
      <c r="D76" t="s">
        <v>96</v>
      </c>
      <c r="E76" t="s">
        <v>97</v>
      </c>
      <c r="F76" t="s">
        <v>98</v>
      </c>
      <c r="G76" t="s">
        <v>97</v>
      </c>
      <c r="I76" t="s">
        <v>242</v>
      </c>
      <c r="J76" t="s">
        <v>102</v>
      </c>
      <c r="K76" t="s">
        <v>243</v>
      </c>
      <c r="L76">
        <v>1116</v>
      </c>
      <c r="M76">
        <v>754</v>
      </c>
      <c r="N76">
        <v>362</v>
      </c>
      <c r="O76">
        <v>0</v>
      </c>
      <c r="P76">
        <v>0</v>
      </c>
      <c r="Q76">
        <v>60.991999999999997</v>
      </c>
      <c r="R76">
        <v>71.697000000000003</v>
      </c>
      <c r="S76">
        <v>20000</v>
      </c>
      <c r="T76">
        <v>0</v>
      </c>
      <c r="U76" s="5">
        <f>Table1[[#This Row],[IP SET INSTALLATION]]*10*200</f>
        <v>0</v>
      </c>
      <c r="V76">
        <v>214100</v>
      </c>
      <c r="W76">
        <v>0</v>
      </c>
      <c r="X76">
        <v>88000</v>
      </c>
      <c r="Y76">
        <v>0</v>
      </c>
      <c r="Z76">
        <f>Table1[[#This Row],[CONSUMPTION T=(Q-P)*R+S]]+Table1[[#This Row],[IMPORTED ENERGY]]+-Table1[[#This Row],[EXPORTED ENERGY]]+Table1[[#This Row],[SRTPV CONSUMPTION]]</f>
        <v>126100</v>
      </c>
      <c r="AA76">
        <v>113679</v>
      </c>
      <c r="AB76">
        <v>0</v>
      </c>
      <c r="AC76">
        <v>113679</v>
      </c>
      <c r="AD76" s="3">
        <f>(Table1[[#This Row],[NET CONSUMPTION X=T+U-V+W]]-Table1[[#This Row],[TOTAL SALES AA=Y+Z]])/Table1[[#This Row],[NET CONSUMPTION X=T+U-V+W]]*100</f>
        <v>9.8501189532117372</v>
      </c>
      <c r="AE76">
        <v>1095424.79</v>
      </c>
      <c r="AF76">
        <v>410902.59</v>
      </c>
      <c r="AG76">
        <v>0.90149999999999997</v>
      </c>
      <c r="AH76">
        <v>0.37509999999999999</v>
      </c>
      <c r="AI76">
        <v>3.69</v>
      </c>
      <c r="AJ76" t="s">
        <v>244</v>
      </c>
      <c r="AL76" t="s">
        <v>89</v>
      </c>
      <c r="AM76">
        <v>12211</v>
      </c>
    </row>
    <row r="77" spans="1:40">
      <c r="A77">
        <v>108</v>
      </c>
      <c r="B77" t="s">
        <v>82</v>
      </c>
      <c r="C77" t="s">
        <v>96</v>
      </c>
      <c r="D77" t="s">
        <v>105</v>
      </c>
      <c r="E77" t="s">
        <v>118</v>
      </c>
      <c r="F77" t="s">
        <v>194</v>
      </c>
      <c r="G77" t="s">
        <v>118</v>
      </c>
      <c r="I77" t="s">
        <v>349</v>
      </c>
      <c r="J77" t="s">
        <v>102</v>
      </c>
      <c r="K77" t="s">
        <v>350</v>
      </c>
      <c r="L77">
        <v>2333</v>
      </c>
      <c r="M77">
        <v>2149</v>
      </c>
      <c r="N77">
        <v>184</v>
      </c>
      <c r="O77">
        <v>0</v>
      </c>
      <c r="P77">
        <v>0</v>
      </c>
      <c r="Q77">
        <v>2503.3049999999998</v>
      </c>
      <c r="R77">
        <v>2546.9029999999998</v>
      </c>
      <c r="S77">
        <v>20000</v>
      </c>
      <c r="T77">
        <v>0</v>
      </c>
      <c r="U77" s="5">
        <f>Table1[[#This Row],[IP SET INSTALLATION]]*10*200</f>
        <v>0</v>
      </c>
      <c r="V77">
        <v>871960</v>
      </c>
      <c r="W77" s="5">
        <v>210000</v>
      </c>
      <c r="X77">
        <v>0</v>
      </c>
      <c r="Y77">
        <v>0</v>
      </c>
      <c r="Z77">
        <f>Table1[[#This Row],[CONSUMPTION T=(Q-P)*R+S]]+Table1[[#This Row],[IMPORTED ENERGY]]+-Table1[[#This Row],[EXPORTED ENERGY]]+Table1[[#This Row],[SRTPV CONSUMPTION]]</f>
        <v>1081960</v>
      </c>
      <c r="AA77">
        <v>981355.83</v>
      </c>
      <c r="AB77">
        <v>0</v>
      </c>
      <c r="AC77">
        <v>981355.83</v>
      </c>
      <c r="AD77" s="3">
        <f>(Table1[[#This Row],[NET CONSUMPTION X=T+U-V+W]]-Table1[[#This Row],[TOTAL SALES AA=Y+Z]])/Table1[[#This Row],[NET CONSUMPTION X=T+U-V+W]]*100</f>
        <v>9.2983261858109394</v>
      </c>
      <c r="AE77">
        <v>11323128.050000001</v>
      </c>
      <c r="AF77">
        <v>2892121.05</v>
      </c>
      <c r="AG77">
        <v>1.1254999999999999</v>
      </c>
      <c r="AH77">
        <v>0.25540000000000002</v>
      </c>
      <c r="AI77">
        <v>-3.21</v>
      </c>
      <c r="AL77" t="s">
        <v>89</v>
      </c>
      <c r="AM77">
        <v>12431</v>
      </c>
      <c r="AN77" t="s">
        <v>392</v>
      </c>
    </row>
    <row r="78" spans="1:40">
      <c r="A78">
        <v>71</v>
      </c>
      <c r="B78" t="s">
        <v>82</v>
      </c>
      <c r="C78" t="s">
        <v>96</v>
      </c>
      <c r="D78" t="s">
        <v>105</v>
      </c>
      <c r="E78" t="s">
        <v>118</v>
      </c>
      <c r="F78" t="s">
        <v>119</v>
      </c>
      <c r="G78" t="s">
        <v>118</v>
      </c>
      <c r="I78" t="s">
        <v>269</v>
      </c>
      <c r="J78" t="s">
        <v>92</v>
      </c>
      <c r="K78" t="s">
        <v>270</v>
      </c>
      <c r="L78">
        <v>97</v>
      </c>
      <c r="M78">
        <v>73</v>
      </c>
      <c r="N78">
        <v>24</v>
      </c>
      <c r="O78">
        <v>0</v>
      </c>
      <c r="P78">
        <v>0</v>
      </c>
      <c r="Q78">
        <v>3139.1109999999999</v>
      </c>
      <c r="R78">
        <v>3194.0610000000001</v>
      </c>
      <c r="S78">
        <v>20000</v>
      </c>
      <c r="T78">
        <v>0</v>
      </c>
      <c r="U78" s="5">
        <f>Table1[[#This Row],[IP SET INSTALLATION]]*10*200</f>
        <v>0</v>
      </c>
      <c r="V78">
        <v>1099000</v>
      </c>
      <c r="W78" s="5">
        <v>100000</v>
      </c>
      <c r="X78">
        <v>0</v>
      </c>
      <c r="Y78">
        <v>28735</v>
      </c>
      <c r="Z78">
        <f>Table1[[#This Row],[CONSUMPTION T=(Q-P)*R+S]]+Table1[[#This Row],[IMPORTED ENERGY]]+-Table1[[#This Row],[EXPORTED ENERGY]]+Table1[[#This Row],[SRTPV CONSUMPTION]]</f>
        <v>1227735</v>
      </c>
      <c r="AA78">
        <v>1160174.3500000001</v>
      </c>
      <c r="AB78">
        <v>0</v>
      </c>
      <c r="AC78">
        <v>1160174.3500000001</v>
      </c>
      <c r="AD78" s="3">
        <f>(Table1[[#This Row],[NET CONSUMPTION X=T+U-V+W]]-Table1[[#This Row],[TOTAL SALES AA=Y+Z]])/Table1[[#This Row],[NET CONSUMPTION X=T+U-V+W]]*100</f>
        <v>5.5028691044891529</v>
      </c>
      <c r="AE78">
        <v>11690213.75</v>
      </c>
      <c r="AF78">
        <v>10517051.75</v>
      </c>
      <c r="AG78">
        <v>1.0287999999999999</v>
      </c>
      <c r="AH78">
        <v>0.89959999999999996</v>
      </c>
      <c r="AI78">
        <v>-2.59</v>
      </c>
      <c r="AL78" t="s">
        <v>89</v>
      </c>
      <c r="AM78">
        <v>12431</v>
      </c>
      <c r="AN78" t="s">
        <v>365</v>
      </c>
    </row>
    <row r="79" spans="1:40">
      <c r="A79">
        <v>80</v>
      </c>
      <c r="B79" t="s">
        <v>82</v>
      </c>
      <c r="C79" t="s">
        <v>96</v>
      </c>
      <c r="D79" t="s">
        <v>105</v>
      </c>
      <c r="E79" t="s">
        <v>118</v>
      </c>
      <c r="F79" t="s">
        <v>124</v>
      </c>
      <c r="G79" t="s">
        <v>118</v>
      </c>
      <c r="I79" t="s">
        <v>288</v>
      </c>
      <c r="J79" t="s">
        <v>211</v>
      </c>
      <c r="K79" t="s">
        <v>289</v>
      </c>
      <c r="L79">
        <v>12911</v>
      </c>
      <c r="M79">
        <v>10924</v>
      </c>
      <c r="N79">
        <v>1987</v>
      </c>
      <c r="O79">
        <v>178</v>
      </c>
      <c r="P79">
        <v>0</v>
      </c>
      <c r="Q79">
        <v>3988.1880000000001</v>
      </c>
      <c r="R79">
        <v>4057.0189999999998</v>
      </c>
      <c r="S79">
        <v>20000</v>
      </c>
      <c r="T79">
        <v>0</v>
      </c>
      <c r="U79" s="5">
        <f>Table1[[#This Row],[IP SET INSTALLATION]]*10*200</f>
        <v>356000</v>
      </c>
      <c r="V79">
        <v>1376620</v>
      </c>
      <c r="W79" s="5">
        <v>720000</v>
      </c>
      <c r="X79">
        <v>0</v>
      </c>
      <c r="Y79">
        <v>341.3</v>
      </c>
      <c r="Z79">
        <f>Table1[[#This Row],[CONSUMPTION T=(Q-P)*R+S]]+Table1[[#This Row],[IMPORTED ENERGY]]+-Table1[[#This Row],[EXPORTED ENERGY]]+Table1[[#This Row],[SRTPV CONSUMPTION]]</f>
        <v>2096961.3</v>
      </c>
      <c r="AA79">
        <v>1790720.689</v>
      </c>
      <c r="AB79">
        <v>119286.7</v>
      </c>
      <c r="AC79">
        <v>1910007.389</v>
      </c>
      <c r="AD79" s="3">
        <f>(Table1[[#This Row],[NET CONSUMPTION X=T+U-V+W]]-Table1[[#This Row],[TOTAL SALES AA=Y+Z]])/Table1[[#This Row],[NET CONSUMPTION X=T+U-V+W]]*100</f>
        <v>8.9154678724876835</v>
      </c>
      <c r="AE79">
        <v>17112393.18</v>
      </c>
      <c r="AF79">
        <v>8693162.6899999995</v>
      </c>
      <c r="AG79">
        <v>1.3871</v>
      </c>
      <c r="AH79">
        <v>0.50800000000000001</v>
      </c>
      <c r="AI79">
        <v>-19.66</v>
      </c>
      <c r="AL79" t="s">
        <v>89</v>
      </c>
      <c r="AM79">
        <v>12431</v>
      </c>
      <c r="AN79" t="s">
        <v>382</v>
      </c>
    </row>
    <row r="80" spans="1:40">
      <c r="A80">
        <v>54</v>
      </c>
      <c r="B80" t="s">
        <v>82</v>
      </c>
      <c r="C80" t="s">
        <v>96</v>
      </c>
      <c r="D80" t="s">
        <v>105</v>
      </c>
      <c r="E80" t="s">
        <v>118</v>
      </c>
      <c r="F80" t="s">
        <v>127</v>
      </c>
      <c r="G80" t="s">
        <v>118</v>
      </c>
      <c r="I80" t="s">
        <v>226</v>
      </c>
      <c r="J80" t="s">
        <v>102</v>
      </c>
      <c r="K80" t="s">
        <v>227</v>
      </c>
      <c r="L80">
        <v>3616</v>
      </c>
      <c r="M80">
        <v>3045</v>
      </c>
      <c r="N80">
        <v>571</v>
      </c>
      <c r="O80">
        <v>7</v>
      </c>
      <c r="P80">
        <v>0</v>
      </c>
      <c r="Q80">
        <v>8386</v>
      </c>
      <c r="R80">
        <v>8847.1</v>
      </c>
      <c r="S80">
        <v>2000</v>
      </c>
      <c r="T80">
        <v>0</v>
      </c>
      <c r="U80" s="5">
        <f>Table1[[#This Row],[IP SET INSTALLATION]]*10*200</f>
        <v>14000</v>
      </c>
      <c r="V80">
        <v>922200</v>
      </c>
      <c r="W80">
        <v>0</v>
      </c>
      <c r="X80">
        <v>280000</v>
      </c>
      <c r="Y80">
        <v>1630.7</v>
      </c>
      <c r="Z80">
        <f>Table1[[#This Row],[CONSUMPTION T=(Q-P)*R+S]]+Table1[[#This Row],[IMPORTED ENERGY]]+-Table1[[#This Row],[EXPORTED ENERGY]]+Table1[[#This Row],[SRTPV CONSUMPTION]]</f>
        <v>643830.69999999995</v>
      </c>
      <c r="AA80">
        <v>575185.44999999995</v>
      </c>
      <c r="AB80">
        <v>4691.05</v>
      </c>
      <c r="AC80">
        <v>579876.5</v>
      </c>
      <c r="AD80" s="3">
        <f>(Table1[[#This Row],[NET CONSUMPTION X=T+U-V+W]]-Table1[[#This Row],[TOTAL SALES AA=Y+Z]])/Table1[[#This Row],[NET CONSUMPTION X=T+U-V+W]]*100</f>
        <v>9.9333877679333966</v>
      </c>
      <c r="AE80">
        <v>6243601.46</v>
      </c>
      <c r="AF80">
        <v>4115333.66</v>
      </c>
      <c r="AG80">
        <v>0.90069999999999995</v>
      </c>
      <c r="AH80">
        <v>0.65910000000000002</v>
      </c>
      <c r="AI80">
        <v>6.54</v>
      </c>
      <c r="AJ80" t="s">
        <v>228</v>
      </c>
      <c r="AL80" t="s">
        <v>89</v>
      </c>
      <c r="AM80">
        <v>12431</v>
      </c>
    </row>
    <row r="81" spans="1:40">
      <c r="A81">
        <v>21</v>
      </c>
      <c r="B81" t="s">
        <v>82</v>
      </c>
      <c r="C81" t="s">
        <v>96</v>
      </c>
      <c r="D81" t="s">
        <v>105</v>
      </c>
      <c r="E81" t="s">
        <v>118</v>
      </c>
      <c r="F81" t="s">
        <v>119</v>
      </c>
      <c r="G81" t="s">
        <v>118</v>
      </c>
      <c r="I81" t="s">
        <v>147</v>
      </c>
      <c r="J81" t="s">
        <v>92</v>
      </c>
      <c r="K81" t="s">
        <v>148</v>
      </c>
      <c r="L81">
        <v>114</v>
      </c>
      <c r="M81">
        <v>80</v>
      </c>
      <c r="N81">
        <v>34</v>
      </c>
      <c r="O81">
        <v>0</v>
      </c>
      <c r="P81">
        <v>0</v>
      </c>
      <c r="Q81">
        <v>1090.6420000000001</v>
      </c>
      <c r="R81">
        <v>1107.528</v>
      </c>
      <c r="S81">
        <v>20000</v>
      </c>
      <c r="T81">
        <v>0</v>
      </c>
      <c r="U81" s="5">
        <f>Table1[[#This Row],[IP SET INSTALLATION]]*10*200</f>
        <v>0</v>
      </c>
      <c r="V81">
        <v>337720</v>
      </c>
      <c r="W81">
        <v>0</v>
      </c>
      <c r="X81" s="5">
        <v>50000</v>
      </c>
      <c r="Y81">
        <v>11852</v>
      </c>
      <c r="Z81">
        <f>Table1[[#This Row],[CONSUMPTION T=(Q-P)*R+S]]+Table1[[#This Row],[IMPORTED ENERGY]]+-Table1[[#This Row],[EXPORTED ENERGY]]+Table1[[#This Row],[SRTPV CONSUMPTION]]</f>
        <v>299572</v>
      </c>
      <c r="AA81">
        <v>285791.75</v>
      </c>
      <c r="AB81">
        <v>0</v>
      </c>
      <c r="AC81">
        <v>285791.75</v>
      </c>
      <c r="AD81" s="3">
        <f>(Table1[[#This Row],[NET CONSUMPTION X=T+U-V+W]]-Table1[[#This Row],[TOTAL SALES AA=Y+Z]])/Table1[[#This Row],[NET CONSUMPTION X=T+U-V+W]]*100</f>
        <v>4.599979303806764</v>
      </c>
      <c r="AE81">
        <v>3204847.34</v>
      </c>
      <c r="AF81">
        <v>3061653.34</v>
      </c>
      <c r="AG81">
        <v>0.8175</v>
      </c>
      <c r="AH81">
        <v>0.95530000000000004</v>
      </c>
      <c r="AI81">
        <v>17.43</v>
      </c>
      <c r="AL81" t="s">
        <v>89</v>
      </c>
      <c r="AM81">
        <v>12431</v>
      </c>
      <c r="AN81" t="s">
        <v>362</v>
      </c>
    </row>
    <row r="82" spans="1:40">
      <c r="A82">
        <v>15</v>
      </c>
      <c r="B82" t="s">
        <v>82</v>
      </c>
      <c r="C82" t="s">
        <v>96</v>
      </c>
      <c r="D82" t="s">
        <v>105</v>
      </c>
      <c r="E82" t="s">
        <v>118</v>
      </c>
      <c r="F82" t="s">
        <v>134</v>
      </c>
      <c r="G82" t="s">
        <v>118</v>
      </c>
      <c r="I82" t="s">
        <v>135</v>
      </c>
      <c r="J82" t="s">
        <v>102</v>
      </c>
      <c r="K82" t="s">
        <v>136</v>
      </c>
      <c r="L82">
        <v>3987</v>
      </c>
      <c r="M82">
        <v>2714</v>
      </c>
      <c r="N82">
        <v>1273</v>
      </c>
      <c r="O82">
        <v>0</v>
      </c>
      <c r="P82">
        <v>0</v>
      </c>
      <c r="Q82">
        <v>2172.7260000000001</v>
      </c>
      <c r="R82">
        <v>2220.0120000000002</v>
      </c>
      <c r="S82">
        <v>20000</v>
      </c>
      <c r="T82">
        <v>0</v>
      </c>
      <c r="U82" s="5">
        <f>Table1[[#This Row],[IP SET INSTALLATION]]*10*200</f>
        <v>0</v>
      </c>
      <c r="V82">
        <v>945720</v>
      </c>
      <c r="W82">
        <v>0</v>
      </c>
      <c r="X82" s="5">
        <v>300000</v>
      </c>
      <c r="Y82">
        <v>0</v>
      </c>
      <c r="Z82">
        <f>Table1[[#This Row],[CONSUMPTION T=(Q-P)*R+S]]+Table1[[#This Row],[IMPORTED ENERGY]]+-Table1[[#This Row],[EXPORTED ENERGY]]+Table1[[#This Row],[SRTPV CONSUMPTION]]</f>
        <v>645720</v>
      </c>
      <c r="AA82">
        <v>585296.15</v>
      </c>
      <c r="AB82">
        <v>0</v>
      </c>
      <c r="AC82">
        <v>585296.15</v>
      </c>
      <c r="AD82" s="3">
        <f>(Table1[[#This Row],[NET CONSUMPTION X=T+U-V+W]]-Table1[[#This Row],[TOTAL SALES AA=Y+Z]])/Table1[[#This Row],[NET CONSUMPTION X=T+U-V+W]]*100</f>
        <v>9.3575930743975668</v>
      </c>
      <c r="AE82">
        <v>5477048.5700000003</v>
      </c>
      <c r="AF82">
        <v>1985433.51</v>
      </c>
      <c r="AG82">
        <v>0.61890000000000001</v>
      </c>
      <c r="AH82">
        <v>0.36249999999999999</v>
      </c>
      <c r="AI82">
        <v>13.81</v>
      </c>
      <c r="AL82" t="s">
        <v>89</v>
      </c>
      <c r="AM82">
        <v>12431</v>
      </c>
      <c r="AN82" t="s">
        <v>389</v>
      </c>
    </row>
    <row r="83" spans="1:40">
      <c r="A83">
        <v>27</v>
      </c>
      <c r="B83" t="s">
        <v>82</v>
      </c>
      <c r="C83" t="s">
        <v>96</v>
      </c>
      <c r="D83" t="s">
        <v>105</v>
      </c>
      <c r="E83" t="s">
        <v>118</v>
      </c>
      <c r="F83" t="s">
        <v>127</v>
      </c>
      <c r="G83" t="s">
        <v>118</v>
      </c>
      <c r="I83" t="s">
        <v>161</v>
      </c>
      <c r="J83" t="s">
        <v>102</v>
      </c>
      <c r="K83" t="s">
        <v>162</v>
      </c>
      <c r="L83">
        <v>2000</v>
      </c>
      <c r="M83">
        <v>1746</v>
      </c>
      <c r="N83">
        <v>254</v>
      </c>
      <c r="O83">
        <v>23</v>
      </c>
      <c r="P83">
        <v>0</v>
      </c>
      <c r="Q83">
        <v>10061.4</v>
      </c>
      <c r="R83">
        <v>10611.3</v>
      </c>
      <c r="S83">
        <v>2000</v>
      </c>
      <c r="T83">
        <v>0</v>
      </c>
      <c r="U83" s="5">
        <f>Table1[[#This Row],[IP SET INSTALLATION]]*10*200</f>
        <v>46000</v>
      </c>
      <c r="V83">
        <v>1099800</v>
      </c>
      <c r="W83">
        <v>0</v>
      </c>
      <c r="X83">
        <v>440000</v>
      </c>
      <c r="Y83">
        <v>215.6</v>
      </c>
      <c r="Z83">
        <f>Table1[[#This Row],[CONSUMPTION T=(Q-P)*R+S]]+Table1[[#This Row],[IMPORTED ENERGY]]+-Table1[[#This Row],[EXPORTED ENERGY]]+Table1[[#This Row],[SRTPV CONSUMPTION]]</f>
        <v>660015.6</v>
      </c>
      <c r="AA83">
        <v>580554.19999999995</v>
      </c>
      <c r="AB83">
        <v>15413.45</v>
      </c>
      <c r="AC83">
        <v>595967.65</v>
      </c>
      <c r="AD83" s="3">
        <f>(Table1[[#This Row],[NET CONSUMPTION X=T+U-V+W]]-Table1[[#This Row],[TOTAL SALES AA=Y+Z]])/Table1[[#This Row],[NET CONSUMPTION X=T+U-V+W]]*100</f>
        <v>9.7040054810825609</v>
      </c>
      <c r="AE83">
        <v>4955292.5</v>
      </c>
      <c r="AF83">
        <v>2208099.7999999998</v>
      </c>
      <c r="AG83">
        <v>0.90300000000000002</v>
      </c>
      <c r="AH83">
        <v>0.4456</v>
      </c>
      <c r="AI83">
        <v>4.32</v>
      </c>
      <c r="AJ83" t="s">
        <v>163</v>
      </c>
      <c r="AL83" t="s">
        <v>89</v>
      </c>
      <c r="AM83">
        <v>12431</v>
      </c>
    </row>
    <row r="84" spans="1:40">
      <c r="A84">
        <v>109</v>
      </c>
      <c r="B84" t="s">
        <v>82</v>
      </c>
      <c r="C84" t="s">
        <v>96</v>
      </c>
      <c r="D84" t="s">
        <v>105</v>
      </c>
      <c r="E84" t="s">
        <v>118</v>
      </c>
      <c r="F84" t="s">
        <v>194</v>
      </c>
      <c r="G84" t="s">
        <v>118</v>
      </c>
      <c r="I84" t="s">
        <v>351</v>
      </c>
      <c r="J84" t="s">
        <v>92</v>
      </c>
      <c r="K84" t="s">
        <v>352</v>
      </c>
      <c r="L84">
        <v>55</v>
      </c>
      <c r="M84">
        <v>43</v>
      </c>
      <c r="N84">
        <v>12</v>
      </c>
      <c r="O84">
        <v>0</v>
      </c>
      <c r="P84">
        <v>0</v>
      </c>
      <c r="Q84">
        <v>2888.49</v>
      </c>
      <c r="R84">
        <v>2918.3150000000001</v>
      </c>
      <c r="S84">
        <v>40000</v>
      </c>
      <c r="T84">
        <v>0</v>
      </c>
      <c r="U84" s="5">
        <f>Table1[[#This Row],[IP SET INSTALLATION]]*10*200</f>
        <v>0</v>
      </c>
      <c r="V84">
        <v>1193000</v>
      </c>
      <c r="W84">
        <v>0</v>
      </c>
      <c r="X84" s="5">
        <v>300000</v>
      </c>
      <c r="Y84">
        <v>0</v>
      </c>
      <c r="Z84">
        <f>Table1[[#This Row],[CONSUMPTION T=(Q-P)*R+S]]+Table1[[#This Row],[IMPORTED ENERGY]]+-Table1[[#This Row],[EXPORTED ENERGY]]+Table1[[#This Row],[SRTPV CONSUMPTION]]</f>
        <v>893000</v>
      </c>
      <c r="AA84">
        <v>805244</v>
      </c>
      <c r="AB84">
        <v>0</v>
      </c>
      <c r="AC84">
        <v>805244</v>
      </c>
      <c r="AD84" s="3">
        <f>(Table1[[#This Row],[NET CONSUMPTION X=T+U-V+W]]-Table1[[#This Row],[TOTAL SALES AA=Y+Z]])/Table1[[#This Row],[NET CONSUMPTION X=T+U-V+W]]*100</f>
        <v>9.8270996640537511</v>
      </c>
      <c r="AE84">
        <v>8578162.6699999999</v>
      </c>
      <c r="AF84">
        <v>2247861.67</v>
      </c>
      <c r="AG84">
        <v>0.67500000000000004</v>
      </c>
      <c r="AH84">
        <v>0.26200000000000001</v>
      </c>
      <c r="AI84">
        <v>8.52</v>
      </c>
      <c r="AL84" t="s">
        <v>89</v>
      </c>
      <c r="AM84">
        <v>12431</v>
      </c>
      <c r="AN84" t="s">
        <v>394</v>
      </c>
    </row>
    <row r="85" spans="1:40">
      <c r="A85">
        <v>87</v>
      </c>
      <c r="B85" t="s">
        <v>82</v>
      </c>
      <c r="C85" t="s">
        <v>96</v>
      </c>
      <c r="D85" t="s">
        <v>105</v>
      </c>
      <c r="E85" t="s">
        <v>118</v>
      </c>
      <c r="F85" t="s">
        <v>124</v>
      </c>
      <c r="G85" t="s">
        <v>118</v>
      </c>
      <c r="I85" t="s">
        <v>303</v>
      </c>
      <c r="J85" t="s">
        <v>211</v>
      </c>
      <c r="K85" t="s">
        <v>304</v>
      </c>
      <c r="L85">
        <v>663</v>
      </c>
      <c r="M85">
        <v>557</v>
      </c>
      <c r="N85">
        <v>106</v>
      </c>
      <c r="O85">
        <v>27</v>
      </c>
      <c r="P85">
        <v>0</v>
      </c>
      <c r="Q85">
        <v>2868.5749999999998</v>
      </c>
      <c r="R85">
        <v>2868.5749999999998</v>
      </c>
      <c r="S85">
        <v>40000</v>
      </c>
      <c r="T85">
        <v>0</v>
      </c>
      <c r="U85" s="5">
        <f>Table1[[#This Row],[IP SET INSTALLATION]]*10*200</f>
        <v>54000</v>
      </c>
      <c r="V85">
        <v>0</v>
      </c>
      <c r="W85" s="5">
        <v>220000</v>
      </c>
      <c r="X85">
        <v>0</v>
      </c>
      <c r="Y85">
        <v>1788</v>
      </c>
      <c r="Z85">
        <f>Table1[[#This Row],[CONSUMPTION T=(Q-P)*R+S]]+Table1[[#This Row],[IMPORTED ENERGY]]+-Table1[[#This Row],[EXPORTED ENERGY]]+Table1[[#This Row],[SRTPV CONSUMPTION]]</f>
        <v>221788</v>
      </c>
      <c r="AA85">
        <v>183819.5</v>
      </c>
      <c r="AB85">
        <v>18094.05</v>
      </c>
      <c r="AC85">
        <v>201913.55</v>
      </c>
      <c r="AD85" s="3">
        <f>(Table1[[#This Row],[NET CONSUMPTION X=T+U-V+W]]-Table1[[#This Row],[TOTAL SALES AA=Y+Z]])/Table1[[#This Row],[NET CONSUMPTION X=T+U-V+W]]*100</f>
        <v>8.9610123180695123</v>
      </c>
      <c r="AE85">
        <v>1822857.9</v>
      </c>
      <c r="AF85">
        <v>848774.9</v>
      </c>
      <c r="AG85">
        <v>112.92700000000001</v>
      </c>
      <c r="AH85">
        <v>0.46560000000000001</v>
      </c>
      <c r="AI85">
        <v>-5211.32</v>
      </c>
      <c r="AL85" t="s">
        <v>89</v>
      </c>
      <c r="AM85">
        <v>12431</v>
      </c>
      <c r="AN85" t="s">
        <v>381</v>
      </c>
    </row>
    <row r="86" spans="1:40">
      <c r="A86">
        <v>64</v>
      </c>
      <c r="B86" t="s">
        <v>82</v>
      </c>
      <c r="C86" t="s">
        <v>96</v>
      </c>
      <c r="D86" t="s">
        <v>105</v>
      </c>
      <c r="E86" t="s">
        <v>118</v>
      </c>
      <c r="F86" t="s">
        <v>134</v>
      </c>
      <c r="G86" t="s">
        <v>118</v>
      </c>
      <c r="I86" t="s">
        <v>254</v>
      </c>
      <c r="J86" t="s">
        <v>87</v>
      </c>
      <c r="K86" t="s">
        <v>255</v>
      </c>
      <c r="L86">
        <v>576</v>
      </c>
      <c r="M86">
        <v>576</v>
      </c>
      <c r="N86">
        <v>0</v>
      </c>
      <c r="O86">
        <v>574</v>
      </c>
      <c r="P86">
        <v>-1</v>
      </c>
      <c r="Q86">
        <v>1140.0530000000001</v>
      </c>
      <c r="R86">
        <v>1154.3530000000001</v>
      </c>
      <c r="S86">
        <v>30000</v>
      </c>
      <c r="T86">
        <v>0</v>
      </c>
      <c r="U86" s="5">
        <f>Table1[[#This Row],[IP SET INSTALLATION]]*10*200</f>
        <v>1148000</v>
      </c>
      <c r="V86">
        <v>429000</v>
      </c>
      <c r="W86">
        <v>0</v>
      </c>
      <c r="X86">
        <v>0</v>
      </c>
      <c r="Y86">
        <v>0</v>
      </c>
      <c r="Z86">
        <f>Table1[[#This Row],[CONSUMPTION T=(Q-P)*R+S]]+Table1[[#This Row],[IMPORTED ENERGY]]+-Table1[[#This Row],[EXPORTED ENERGY]]+Table1[[#This Row],[SRTPV CONSUMPTION]]</f>
        <v>429000</v>
      </c>
      <c r="AA86">
        <v>0</v>
      </c>
      <c r="AB86">
        <v>387601.75</v>
      </c>
      <c r="AC86">
        <v>387601.75</v>
      </c>
      <c r="AD86" s="3">
        <f>(Table1[[#This Row],[NET CONSUMPTION X=T+U-V+W]]-Table1[[#This Row],[TOTAL SALES AA=Y+Z]])/Table1[[#This Row],[NET CONSUMPTION X=T+U-V+W]]*100</f>
        <v>9.6499417249417263</v>
      </c>
      <c r="AE86">
        <v>3496166.75</v>
      </c>
      <c r="AF86">
        <v>3496166.75</v>
      </c>
      <c r="AG86">
        <v>0.90349999999999997</v>
      </c>
      <c r="AH86">
        <v>1</v>
      </c>
      <c r="AI86">
        <v>9.65</v>
      </c>
      <c r="AL86" t="s">
        <v>89</v>
      </c>
      <c r="AM86">
        <v>12431</v>
      </c>
    </row>
    <row r="87" spans="1:40">
      <c r="A87">
        <v>12</v>
      </c>
      <c r="B87" t="s">
        <v>82</v>
      </c>
      <c r="C87" t="s">
        <v>96</v>
      </c>
      <c r="D87" t="s">
        <v>105</v>
      </c>
      <c r="E87" t="s">
        <v>118</v>
      </c>
      <c r="F87" t="s">
        <v>124</v>
      </c>
      <c r="G87" t="s">
        <v>118</v>
      </c>
      <c r="I87" t="s">
        <v>125</v>
      </c>
      <c r="J87" t="s">
        <v>102</v>
      </c>
      <c r="K87" t="s">
        <v>126</v>
      </c>
      <c r="L87">
        <v>3388</v>
      </c>
      <c r="M87">
        <v>2561</v>
      </c>
      <c r="N87">
        <v>827</v>
      </c>
      <c r="O87">
        <v>1</v>
      </c>
      <c r="P87">
        <v>0</v>
      </c>
      <c r="Q87">
        <v>188.74600000000001</v>
      </c>
      <c r="R87">
        <v>228.655</v>
      </c>
      <c r="S87">
        <v>20000</v>
      </c>
      <c r="T87">
        <v>0</v>
      </c>
      <c r="U87" s="5">
        <f>Table1[[#This Row],[IP SET INSTALLATION]]*10*200</f>
        <v>2000</v>
      </c>
      <c r="V87">
        <v>798180</v>
      </c>
      <c r="W87">
        <v>0</v>
      </c>
      <c r="X87" s="5">
        <v>180000</v>
      </c>
      <c r="Y87">
        <v>199</v>
      </c>
      <c r="Z87">
        <f>Table1[[#This Row],[CONSUMPTION T=(Q-P)*R+S]]+Table1[[#This Row],[IMPORTED ENERGY]]+-Table1[[#This Row],[EXPORTED ENERGY]]+Table1[[#This Row],[SRTPV CONSUMPTION]]</f>
        <v>618379</v>
      </c>
      <c r="AA87">
        <v>570816.69999999995</v>
      </c>
      <c r="AB87">
        <v>670.15</v>
      </c>
      <c r="AC87">
        <v>571486.85</v>
      </c>
      <c r="AD87" s="3">
        <f>(Table1[[#This Row],[NET CONSUMPTION X=T+U-V+W]]-Table1[[#This Row],[TOTAL SALES AA=Y+Z]])/Table1[[#This Row],[NET CONSUMPTION X=T+U-V+W]]*100</f>
        <v>7.5830760747049988</v>
      </c>
      <c r="AE87">
        <v>5113630.1500000004</v>
      </c>
      <c r="AF87">
        <v>3326276.08</v>
      </c>
      <c r="AG87">
        <v>0.71579999999999999</v>
      </c>
      <c r="AH87">
        <v>0.65049999999999997</v>
      </c>
      <c r="AI87">
        <v>18.489999999999998</v>
      </c>
      <c r="AL87" t="s">
        <v>89</v>
      </c>
      <c r="AM87">
        <v>12431</v>
      </c>
      <c r="AN87" t="s">
        <v>368</v>
      </c>
    </row>
    <row r="88" spans="1:40">
      <c r="A88">
        <v>50</v>
      </c>
      <c r="B88" t="s">
        <v>82</v>
      </c>
      <c r="C88" t="s">
        <v>96</v>
      </c>
      <c r="D88" t="s">
        <v>105</v>
      </c>
      <c r="E88" t="s">
        <v>118</v>
      </c>
      <c r="F88" t="s">
        <v>119</v>
      </c>
      <c r="G88" t="s">
        <v>118</v>
      </c>
      <c r="I88" t="s">
        <v>218</v>
      </c>
      <c r="J88" t="s">
        <v>92</v>
      </c>
      <c r="K88" t="s">
        <v>219</v>
      </c>
      <c r="L88">
        <v>81</v>
      </c>
      <c r="M88">
        <v>54</v>
      </c>
      <c r="N88">
        <v>27</v>
      </c>
      <c r="O88">
        <v>0</v>
      </c>
      <c r="P88">
        <v>0</v>
      </c>
      <c r="Q88">
        <v>1051.231</v>
      </c>
      <c r="R88">
        <v>1071.5139999999999</v>
      </c>
      <c r="S88">
        <v>40000</v>
      </c>
      <c r="T88">
        <v>0</v>
      </c>
      <c r="U88" s="5">
        <f>Table1[[#This Row],[IP SET INSTALLATION]]*10*200</f>
        <v>0</v>
      </c>
      <c r="V88">
        <v>811320</v>
      </c>
      <c r="W88" s="5">
        <v>50000</v>
      </c>
      <c r="X88">
        <v>0</v>
      </c>
      <c r="Y88">
        <v>0</v>
      </c>
      <c r="Z88">
        <f>Table1[[#This Row],[CONSUMPTION T=(Q-P)*R+S]]+Table1[[#This Row],[IMPORTED ENERGY]]+-Table1[[#This Row],[EXPORTED ENERGY]]+Table1[[#This Row],[SRTPV CONSUMPTION]]</f>
        <v>861320</v>
      </c>
      <c r="AA88">
        <v>808623.65</v>
      </c>
      <c r="AB88">
        <v>0</v>
      </c>
      <c r="AC88">
        <v>808623.65</v>
      </c>
      <c r="AD88" s="3">
        <f>(Table1[[#This Row],[NET CONSUMPTION X=T+U-V+W]]-Table1[[#This Row],[TOTAL SALES AA=Y+Z]])/Table1[[#This Row],[NET CONSUMPTION X=T+U-V+W]]*100</f>
        <v>6.1180919983281452</v>
      </c>
      <c r="AE88">
        <v>9209367.9199999999</v>
      </c>
      <c r="AF88">
        <v>7637178.9199999999</v>
      </c>
      <c r="AG88">
        <v>0.99670000000000003</v>
      </c>
      <c r="AH88">
        <v>0.82930000000000004</v>
      </c>
      <c r="AI88">
        <v>0.27</v>
      </c>
      <c r="AL88" t="s">
        <v>89</v>
      </c>
      <c r="AM88">
        <v>12431</v>
      </c>
      <c r="AN88" t="s">
        <v>367</v>
      </c>
    </row>
    <row r="89" spans="1:40">
      <c r="A89">
        <v>98</v>
      </c>
      <c r="B89" t="s">
        <v>82</v>
      </c>
      <c r="C89" t="s">
        <v>96</v>
      </c>
      <c r="D89" t="s">
        <v>105</v>
      </c>
      <c r="E89" t="s">
        <v>118</v>
      </c>
      <c r="F89" t="s">
        <v>127</v>
      </c>
      <c r="G89" t="s">
        <v>118</v>
      </c>
      <c r="I89" t="s">
        <v>327</v>
      </c>
      <c r="J89" t="s">
        <v>87</v>
      </c>
      <c r="K89" t="s">
        <v>328</v>
      </c>
      <c r="L89">
        <v>123</v>
      </c>
      <c r="M89">
        <v>123</v>
      </c>
      <c r="N89">
        <v>0</v>
      </c>
      <c r="O89">
        <v>118</v>
      </c>
      <c r="P89">
        <v>0</v>
      </c>
      <c r="Q89">
        <v>446.3</v>
      </c>
      <c r="R89">
        <v>552.79999999999995</v>
      </c>
      <c r="S89">
        <v>1000</v>
      </c>
      <c r="T89">
        <v>0</v>
      </c>
      <c r="U89" s="5">
        <f>Table1[[#This Row],[IP SET INSTALLATION]]*10*200</f>
        <v>236000</v>
      </c>
      <c r="V89">
        <v>106500</v>
      </c>
      <c r="W89">
        <v>45000</v>
      </c>
      <c r="X89">
        <v>0</v>
      </c>
      <c r="Y89">
        <v>0</v>
      </c>
      <c r="Z89">
        <f>Table1[[#This Row],[CONSUMPTION T=(Q-P)*R+S]]+Table1[[#This Row],[IMPORTED ENERGY]]+-Table1[[#This Row],[EXPORTED ENERGY]]+Table1[[#This Row],[SRTPV CONSUMPTION]]</f>
        <v>151500</v>
      </c>
      <c r="AA89">
        <v>169</v>
      </c>
      <c r="AB89">
        <v>136711.26</v>
      </c>
      <c r="AC89">
        <v>136880.26</v>
      </c>
      <c r="AD89" s="3">
        <f>(Table1[[#This Row],[NET CONSUMPTION X=T+U-V+W]]-Table1[[#This Row],[TOTAL SALES AA=Y+Z]])/Table1[[#This Row],[NET CONSUMPTION X=T+U-V+W]]*100</f>
        <v>9.6499933993399267</v>
      </c>
      <c r="AE89">
        <v>1235240.23</v>
      </c>
      <c r="AF89">
        <v>1234607.23</v>
      </c>
      <c r="AG89">
        <v>0.90349999999999997</v>
      </c>
      <c r="AH89">
        <v>0.99950000000000006</v>
      </c>
      <c r="AI89">
        <v>9.65</v>
      </c>
      <c r="AJ89" t="s">
        <v>329</v>
      </c>
      <c r="AL89" t="s">
        <v>89</v>
      </c>
      <c r="AM89">
        <v>12431</v>
      </c>
    </row>
    <row r="90" spans="1:40">
      <c r="A90">
        <v>36</v>
      </c>
      <c r="B90" t="s">
        <v>82</v>
      </c>
      <c r="C90" t="s">
        <v>96</v>
      </c>
      <c r="D90" t="s">
        <v>105</v>
      </c>
      <c r="E90" t="s">
        <v>118</v>
      </c>
      <c r="F90" t="s">
        <v>124</v>
      </c>
      <c r="G90" t="s">
        <v>118</v>
      </c>
      <c r="I90" t="s">
        <v>186</v>
      </c>
      <c r="J90" t="s">
        <v>87</v>
      </c>
      <c r="K90" t="s">
        <v>187</v>
      </c>
      <c r="L90">
        <v>640</v>
      </c>
      <c r="M90">
        <v>611</v>
      </c>
      <c r="N90">
        <v>29</v>
      </c>
      <c r="O90">
        <v>551</v>
      </c>
      <c r="P90">
        <v>0</v>
      </c>
      <c r="Q90">
        <v>16768.900000000001</v>
      </c>
      <c r="R90">
        <v>16915.3</v>
      </c>
      <c r="S90">
        <v>2000</v>
      </c>
      <c r="T90">
        <v>0</v>
      </c>
      <c r="U90" s="5">
        <f>Table1[[#This Row],[IP SET INSTALLATION]]*10*200</f>
        <v>1102000</v>
      </c>
      <c r="V90">
        <v>292800</v>
      </c>
      <c r="W90">
        <v>0</v>
      </c>
      <c r="X90">
        <v>0</v>
      </c>
      <c r="Y90">
        <v>0</v>
      </c>
      <c r="Z90">
        <f>Table1[[#This Row],[CONSUMPTION T=(Q-P)*R+S]]+Table1[[#This Row],[IMPORTED ENERGY]]+-Table1[[#This Row],[EXPORTED ENERGY]]+Table1[[#This Row],[SRTPV CONSUMPTION]]</f>
        <v>292800</v>
      </c>
      <c r="AA90">
        <v>11349</v>
      </c>
      <c r="AB90">
        <v>253195.51999999999</v>
      </c>
      <c r="AC90">
        <v>264544.52</v>
      </c>
      <c r="AD90" s="3">
        <f>(Table1[[#This Row],[NET CONSUMPTION X=T+U-V+W]]-Table1[[#This Row],[TOTAL SALES AA=Y+Z]])/Table1[[#This Row],[NET CONSUMPTION X=T+U-V+W]]*100</f>
        <v>9.6500956284152934</v>
      </c>
      <c r="AE90">
        <v>2404070.83</v>
      </c>
      <c r="AF90">
        <v>2315412.83</v>
      </c>
      <c r="AG90">
        <v>0.90349999999999997</v>
      </c>
      <c r="AH90">
        <v>0.96309999999999996</v>
      </c>
      <c r="AI90">
        <v>9.2899999999999991</v>
      </c>
      <c r="AL90" t="s">
        <v>89</v>
      </c>
      <c r="AM90">
        <v>12431</v>
      </c>
    </row>
    <row r="91" spans="1:40">
      <c r="A91">
        <v>110</v>
      </c>
      <c r="B91" t="s">
        <v>82</v>
      </c>
      <c r="C91" t="s">
        <v>96</v>
      </c>
      <c r="D91" t="s">
        <v>105</v>
      </c>
      <c r="E91" t="s">
        <v>118</v>
      </c>
      <c r="F91" t="s">
        <v>119</v>
      </c>
      <c r="G91" t="s">
        <v>118</v>
      </c>
      <c r="I91" t="s">
        <v>353</v>
      </c>
      <c r="J91" t="s">
        <v>92</v>
      </c>
      <c r="K91" t="s">
        <v>354</v>
      </c>
      <c r="L91">
        <v>72</v>
      </c>
      <c r="M91">
        <v>42</v>
      </c>
      <c r="N91">
        <v>30</v>
      </c>
      <c r="O91">
        <v>0</v>
      </c>
      <c r="P91">
        <v>0</v>
      </c>
      <c r="Q91">
        <v>3333.6979999999999</v>
      </c>
      <c r="R91">
        <v>3391.123</v>
      </c>
      <c r="S91">
        <v>40000</v>
      </c>
      <c r="T91">
        <v>0</v>
      </c>
      <c r="U91" s="5">
        <f>Table1[[#This Row],[IP SET INSTALLATION]]*10*200</f>
        <v>0</v>
      </c>
      <c r="V91">
        <v>2297000</v>
      </c>
      <c r="W91" s="5">
        <v>190000</v>
      </c>
      <c r="X91">
        <v>0</v>
      </c>
      <c r="Y91">
        <v>0</v>
      </c>
      <c r="Z91">
        <f>Table1[[#This Row],[CONSUMPTION T=(Q-P)*R+S]]+Table1[[#This Row],[IMPORTED ENERGY]]+-Table1[[#This Row],[EXPORTED ENERGY]]+Table1[[#This Row],[SRTPV CONSUMPTION]]</f>
        <v>2487000</v>
      </c>
      <c r="AA91">
        <v>2357051.15</v>
      </c>
      <c r="AB91">
        <v>0</v>
      </c>
      <c r="AC91">
        <v>2357051.15</v>
      </c>
      <c r="AD91" s="3">
        <f>(Table1[[#This Row],[NET CONSUMPTION X=T+U-V+W]]-Table1[[#This Row],[TOTAL SALES AA=Y+Z]])/Table1[[#This Row],[NET CONSUMPTION X=T+U-V+W]]*100</f>
        <v>5.2251246481704898</v>
      </c>
      <c r="AE91">
        <v>10910650.880000001</v>
      </c>
      <c r="AF91">
        <v>11148690.880000001</v>
      </c>
      <c r="AG91">
        <v>1.0261</v>
      </c>
      <c r="AH91">
        <v>1.0218</v>
      </c>
      <c r="AI91">
        <v>-2.67</v>
      </c>
      <c r="AL91" t="s">
        <v>89</v>
      </c>
      <c r="AM91">
        <v>12431</v>
      </c>
      <c r="AN91" t="s">
        <v>369</v>
      </c>
    </row>
    <row r="92" spans="1:40">
      <c r="A92">
        <v>89</v>
      </c>
      <c r="B92" t="s">
        <v>82</v>
      </c>
      <c r="C92" t="s">
        <v>96</v>
      </c>
      <c r="D92" t="s">
        <v>105</v>
      </c>
      <c r="E92" t="s">
        <v>118</v>
      </c>
      <c r="F92" t="s">
        <v>134</v>
      </c>
      <c r="G92" t="s">
        <v>118</v>
      </c>
      <c r="I92" t="s">
        <v>307</v>
      </c>
      <c r="J92" t="s">
        <v>211</v>
      </c>
      <c r="K92" t="s">
        <v>308</v>
      </c>
      <c r="L92">
        <v>3286</v>
      </c>
      <c r="M92">
        <v>2919</v>
      </c>
      <c r="N92">
        <v>367</v>
      </c>
      <c r="O92">
        <v>0</v>
      </c>
      <c r="P92">
        <v>0</v>
      </c>
      <c r="Q92">
        <v>612.59299999999996</v>
      </c>
      <c r="R92">
        <v>626.06100000000004</v>
      </c>
      <c r="S92">
        <v>40000</v>
      </c>
      <c r="T92">
        <v>0</v>
      </c>
      <c r="U92" s="5">
        <f>Table1[[#This Row],[IP SET INSTALLATION]]*10*200</f>
        <v>0</v>
      </c>
      <c r="V92">
        <v>538720</v>
      </c>
      <c r="W92">
        <v>0</v>
      </c>
      <c r="X92">
        <v>0</v>
      </c>
      <c r="Y92">
        <v>0</v>
      </c>
      <c r="Z92">
        <f>Table1[[#This Row],[CONSUMPTION T=(Q-P)*R+S]]+Table1[[#This Row],[IMPORTED ENERGY]]+-Table1[[#This Row],[EXPORTED ENERGY]]+Table1[[#This Row],[SRTPV CONSUMPTION]]</f>
        <v>538720</v>
      </c>
      <c r="AA92">
        <v>489456.5</v>
      </c>
      <c r="AB92">
        <v>0</v>
      </c>
      <c r="AC92">
        <v>489456.5</v>
      </c>
      <c r="AD92" s="3">
        <f>(Table1[[#This Row],[NET CONSUMPTION X=T+U-V+W]]-Table1[[#This Row],[TOTAL SALES AA=Y+Z]])/Table1[[#This Row],[NET CONSUMPTION X=T+U-V+W]]*100</f>
        <v>9.1445463320463318</v>
      </c>
      <c r="AE92">
        <v>5032641.6100000003</v>
      </c>
      <c r="AF92">
        <v>2732278.93</v>
      </c>
      <c r="AG92">
        <v>0.90859999999999996</v>
      </c>
      <c r="AH92">
        <v>0.54290000000000005</v>
      </c>
      <c r="AI92">
        <v>4.96</v>
      </c>
      <c r="AL92" t="s">
        <v>89</v>
      </c>
      <c r="AM92">
        <v>12431</v>
      </c>
    </row>
    <row r="93" spans="1:40">
      <c r="A93">
        <v>29</v>
      </c>
      <c r="B93" t="s">
        <v>82</v>
      </c>
      <c r="C93" t="s">
        <v>83</v>
      </c>
      <c r="D93" t="s">
        <v>84</v>
      </c>
      <c r="E93" t="s">
        <v>84</v>
      </c>
      <c r="F93" t="s">
        <v>85</v>
      </c>
      <c r="G93" t="s">
        <v>84</v>
      </c>
      <c r="I93" s="7" t="s">
        <v>167</v>
      </c>
      <c r="J93" s="7" t="s">
        <v>92</v>
      </c>
      <c r="K93" t="s">
        <v>168</v>
      </c>
      <c r="L93">
        <v>6</v>
      </c>
      <c r="M93">
        <v>6</v>
      </c>
      <c r="N93">
        <v>0</v>
      </c>
      <c r="O93" s="7">
        <v>0</v>
      </c>
      <c r="P93">
        <v>0</v>
      </c>
      <c r="Q93">
        <v>3154.8110000000001</v>
      </c>
      <c r="R93">
        <v>3224.5360000000001</v>
      </c>
      <c r="S93">
        <v>20000</v>
      </c>
      <c r="T93">
        <v>0</v>
      </c>
      <c r="U93" s="7">
        <f>Table1[[#This Row],[IP SET INSTALLATION]]*10*200</f>
        <v>0</v>
      </c>
      <c r="V93" s="7">
        <v>1394500</v>
      </c>
      <c r="W93" s="7">
        <v>0</v>
      </c>
      <c r="X93" s="7">
        <v>0</v>
      </c>
      <c r="Y93" s="7">
        <v>0</v>
      </c>
      <c r="Z93" s="7">
        <f>Table1[[#This Row],[CONSUMPTION T=(Q-P)*R+S]]+Table1[[#This Row],[IMPORTED ENERGY]]+-Table1[[#This Row],[EXPORTED ENERGY]]+Table1[[#This Row],[SRTPV CONSUMPTION]]</f>
        <v>1394500</v>
      </c>
      <c r="AA93" s="7">
        <v>257119</v>
      </c>
      <c r="AB93" s="7">
        <v>0</v>
      </c>
      <c r="AC93" s="7">
        <v>257119</v>
      </c>
      <c r="AD93" s="12">
        <f>(Table1[[#This Row],[NET CONSUMPTION X=T+U-V+W]]-Table1[[#This Row],[TOTAL SALES AA=Y+Z]])/Table1[[#This Row],[NET CONSUMPTION X=T+U-V+W]]*100</f>
        <v>81.561921835783437</v>
      </c>
      <c r="AE93">
        <v>8231901</v>
      </c>
      <c r="AF93">
        <v>8159549</v>
      </c>
      <c r="AG93">
        <v>0.18440000000000001</v>
      </c>
      <c r="AH93">
        <v>0.99119999999999997</v>
      </c>
      <c r="AI93">
        <v>80.84</v>
      </c>
      <c r="AL93" t="s">
        <v>89</v>
      </c>
      <c r="AM93">
        <v>11211</v>
      </c>
    </row>
    <row r="94" spans="1:40">
      <c r="A94">
        <v>20</v>
      </c>
      <c r="B94" t="s">
        <v>82</v>
      </c>
      <c r="C94" t="s">
        <v>96</v>
      </c>
      <c r="D94" t="s">
        <v>105</v>
      </c>
      <c r="E94" t="s">
        <v>118</v>
      </c>
      <c r="F94" t="s">
        <v>134</v>
      </c>
      <c r="G94" t="s">
        <v>118</v>
      </c>
      <c r="I94" t="s">
        <v>145</v>
      </c>
      <c r="J94" t="s">
        <v>87</v>
      </c>
      <c r="K94" t="s">
        <v>146</v>
      </c>
      <c r="L94">
        <v>681</v>
      </c>
      <c r="M94">
        <v>681</v>
      </c>
      <c r="N94">
        <v>0</v>
      </c>
      <c r="O94">
        <v>675</v>
      </c>
      <c r="P94">
        <v>0</v>
      </c>
      <c r="Q94">
        <v>776.97900000000004</v>
      </c>
      <c r="R94">
        <v>784.93299999999999</v>
      </c>
      <c r="S94">
        <v>40000</v>
      </c>
      <c r="T94">
        <v>0</v>
      </c>
      <c r="U94" s="5">
        <f>Table1[[#This Row],[IP SET INSTALLATION]]*10*200</f>
        <v>1350000</v>
      </c>
      <c r="V94">
        <v>318160</v>
      </c>
      <c r="W94">
        <v>0</v>
      </c>
      <c r="X94">
        <v>0</v>
      </c>
      <c r="Y94">
        <v>0</v>
      </c>
      <c r="Z94">
        <f>Table1[[#This Row],[CONSUMPTION T=(Q-P)*R+S]]+Table1[[#This Row],[IMPORTED ENERGY]]+-Table1[[#This Row],[EXPORTED ENERGY]]+Table1[[#This Row],[SRTPV CONSUMPTION]]</f>
        <v>318160</v>
      </c>
      <c r="AA94">
        <v>331</v>
      </c>
      <c r="AB94">
        <v>287124.75</v>
      </c>
      <c r="AC94">
        <v>287455.75</v>
      </c>
      <c r="AD94" s="3">
        <f>(Table1[[#This Row],[NET CONSUMPTION X=T+U-V+W]]-Table1[[#This Row],[TOTAL SALES AA=Y+Z]])/Table1[[#This Row],[NET CONSUMPTION X=T+U-V+W]]*100</f>
        <v>9.6505688961528797</v>
      </c>
      <c r="AE94">
        <v>2593119.89</v>
      </c>
      <c r="AF94">
        <v>2597439.89</v>
      </c>
      <c r="AG94">
        <v>0.90349999999999997</v>
      </c>
      <c r="AH94">
        <v>1.0017</v>
      </c>
      <c r="AI94">
        <v>9.67</v>
      </c>
      <c r="AL94" t="s">
        <v>89</v>
      </c>
      <c r="AM94">
        <v>12431</v>
      </c>
    </row>
    <row r="95" spans="1:40">
      <c r="A95">
        <v>3</v>
      </c>
      <c r="B95" t="s">
        <v>82</v>
      </c>
      <c r="C95" t="s">
        <v>83</v>
      </c>
      <c r="D95" t="s">
        <v>84</v>
      </c>
      <c r="E95" t="s">
        <v>84</v>
      </c>
      <c r="F95" t="s">
        <v>85</v>
      </c>
      <c r="G95" t="s">
        <v>84</v>
      </c>
      <c r="I95" t="s">
        <v>94</v>
      </c>
      <c r="J95" t="s">
        <v>92</v>
      </c>
      <c r="K95" t="s">
        <v>95</v>
      </c>
      <c r="L95">
        <v>2</v>
      </c>
      <c r="M95">
        <v>2</v>
      </c>
      <c r="N95">
        <v>0</v>
      </c>
      <c r="O95">
        <v>0</v>
      </c>
      <c r="P95">
        <v>0</v>
      </c>
      <c r="Q95">
        <v>625.79300000000001</v>
      </c>
      <c r="R95">
        <v>625.79300000000001</v>
      </c>
      <c r="S95">
        <v>20000</v>
      </c>
      <c r="T95">
        <v>0</v>
      </c>
      <c r="U95" s="5">
        <f>Table1[[#This Row],[IP SET INSTALLATION]]*10*200</f>
        <v>0</v>
      </c>
      <c r="V95">
        <v>0</v>
      </c>
      <c r="W95" s="7">
        <v>880000</v>
      </c>
      <c r="X95">
        <v>0</v>
      </c>
      <c r="Y95">
        <v>0</v>
      </c>
      <c r="Z95">
        <f>Table1[[#This Row],[CONSUMPTION T=(Q-P)*R+S]]+Table1[[#This Row],[IMPORTED ENERGY]]+-Table1[[#This Row],[EXPORTED ENERGY]]+Table1[[#This Row],[SRTPV CONSUMPTION]]</f>
        <v>880000</v>
      </c>
      <c r="AA95">
        <v>855275</v>
      </c>
      <c r="AB95">
        <v>0</v>
      </c>
      <c r="AC95">
        <v>855275</v>
      </c>
      <c r="AD95" s="3">
        <f>(Table1[[#This Row],[NET CONSUMPTION X=T+U-V+W]]-Table1[[#This Row],[TOTAL SALES AA=Y+Z]])/Table1[[#This Row],[NET CONSUMPTION X=T+U-V+W]]*100</f>
        <v>2.8096590909090908</v>
      </c>
      <c r="AE95">
        <v>1134863</v>
      </c>
      <c r="AF95">
        <v>1134793</v>
      </c>
      <c r="AG95">
        <v>0</v>
      </c>
      <c r="AH95">
        <v>0.99990000000000001</v>
      </c>
      <c r="AI95">
        <v>99.99</v>
      </c>
      <c r="AL95" t="s">
        <v>89</v>
      </c>
      <c r="AM95">
        <v>11211</v>
      </c>
      <c r="AN95" t="s">
        <v>377</v>
      </c>
    </row>
    <row r="96" spans="1:40">
      <c r="A96">
        <v>70</v>
      </c>
      <c r="B96" t="s">
        <v>82</v>
      </c>
      <c r="C96" t="s">
        <v>96</v>
      </c>
      <c r="D96" t="s">
        <v>105</v>
      </c>
      <c r="E96" t="s">
        <v>118</v>
      </c>
      <c r="F96" t="s">
        <v>124</v>
      </c>
      <c r="G96" t="s">
        <v>118</v>
      </c>
      <c r="I96" t="s">
        <v>267</v>
      </c>
      <c r="J96" t="s">
        <v>102</v>
      </c>
      <c r="K96" t="s">
        <v>268</v>
      </c>
      <c r="L96">
        <v>3011</v>
      </c>
      <c r="M96">
        <v>2642</v>
      </c>
      <c r="N96">
        <v>369</v>
      </c>
      <c r="O96">
        <v>3</v>
      </c>
      <c r="P96">
        <v>0</v>
      </c>
      <c r="Q96">
        <v>1457.1189999999999</v>
      </c>
      <c r="R96">
        <v>1498.7829999999999</v>
      </c>
      <c r="S96">
        <v>20000</v>
      </c>
      <c r="T96">
        <v>0</v>
      </c>
      <c r="U96" s="5">
        <f>Table1[[#This Row],[IP SET INSTALLATION]]*10*200</f>
        <v>6000</v>
      </c>
      <c r="V96">
        <v>833280</v>
      </c>
      <c r="W96">
        <v>0</v>
      </c>
      <c r="X96" s="5">
        <v>430000</v>
      </c>
      <c r="Y96">
        <v>1611</v>
      </c>
      <c r="Z96">
        <f>Table1[[#This Row],[CONSUMPTION T=(Q-P)*R+S]]+Table1[[#This Row],[IMPORTED ENERGY]]+-Table1[[#This Row],[EXPORTED ENERGY]]+Table1[[#This Row],[SRTPV CONSUMPTION]]</f>
        <v>404891</v>
      </c>
      <c r="AA96">
        <v>363274.5</v>
      </c>
      <c r="AB96">
        <v>2010.45</v>
      </c>
      <c r="AC96">
        <v>365284.95</v>
      </c>
      <c r="AD96" s="3">
        <f>(Table1[[#This Row],[NET CONSUMPTION X=T+U-V+W]]-Table1[[#This Row],[TOTAL SALES AA=Y+Z]])/Table1[[#This Row],[NET CONSUMPTION X=T+U-V+W]]*100</f>
        <v>9.7819042655924662</v>
      </c>
      <c r="AE96">
        <v>3047169.88</v>
      </c>
      <c r="AF96">
        <v>2130368.4300000002</v>
      </c>
      <c r="AG96">
        <v>0.4375</v>
      </c>
      <c r="AH96">
        <v>0.69910000000000005</v>
      </c>
      <c r="AI96">
        <v>39.32</v>
      </c>
      <c r="AL96" t="s">
        <v>89</v>
      </c>
      <c r="AM96">
        <v>12431</v>
      </c>
      <c r="AN96" t="s">
        <v>366</v>
      </c>
    </row>
    <row r="97" spans="1:40">
      <c r="A97">
        <v>90</v>
      </c>
      <c r="B97" t="s">
        <v>82</v>
      </c>
      <c r="C97" t="s">
        <v>96</v>
      </c>
      <c r="D97" t="s">
        <v>105</v>
      </c>
      <c r="E97" t="s">
        <v>118</v>
      </c>
      <c r="F97" t="s">
        <v>124</v>
      </c>
      <c r="G97" t="s">
        <v>118</v>
      </c>
      <c r="I97" t="s">
        <v>309</v>
      </c>
      <c r="J97" t="s">
        <v>102</v>
      </c>
      <c r="K97" t="s">
        <v>310</v>
      </c>
      <c r="L97">
        <v>4033</v>
      </c>
      <c r="M97">
        <v>2970</v>
      </c>
      <c r="N97">
        <v>1063</v>
      </c>
      <c r="O97">
        <v>0</v>
      </c>
      <c r="P97">
        <v>0</v>
      </c>
      <c r="Q97">
        <v>46062.2</v>
      </c>
      <c r="R97">
        <v>46698.1</v>
      </c>
      <c r="S97">
        <v>1000</v>
      </c>
      <c r="T97">
        <v>0</v>
      </c>
      <c r="U97" s="5">
        <f>Table1[[#This Row],[IP SET INSTALLATION]]*10*200</f>
        <v>0</v>
      </c>
      <c r="V97">
        <v>635900</v>
      </c>
      <c r="W97">
        <v>0</v>
      </c>
      <c r="X97" s="5">
        <v>150000</v>
      </c>
      <c r="Y97">
        <v>145.1</v>
      </c>
      <c r="Z97">
        <f>Table1[[#This Row],[CONSUMPTION T=(Q-P)*R+S]]+Table1[[#This Row],[IMPORTED ENERGY]]+-Table1[[#This Row],[EXPORTED ENERGY]]+Table1[[#This Row],[SRTPV CONSUMPTION]]</f>
        <v>486045.1</v>
      </c>
      <c r="AA97">
        <v>451580</v>
      </c>
      <c r="AB97">
        <v>0</v>
      </c>
      <c r="AC97">
        <v>451580</v>
      </c>
      <c r="AD97" s="3">
        <f>(Table1[[#This Row],[NET CONSUMPTION X=T+U-V+W]]-Table1[[#This Row],[TOTAL SALES AA=Y+Z]])/Table1[[#This Row],[NET CONSUMPTION X=T+U-V+W]]*100</f>
        <v>7.0909263358482537</v>
      </c>
      <c r="AE97">
        <v>4673026.91</v>
      </c>
      <c r="AF97">
        <v>4712048.87</v>
      </c>
      <c r="AG97">
        <v>0.71</v>
      </c>
      <c r="AH97">
        <v>1.0084</v>
      </c>
      <c r="AI97">
        <v>29.24</v>
      </c>
      <c r="AL97" t="s">
        <v>89</v>
      </c>
      <c r="AM97">
        <v>12431</v>
      </c>
      <c r="AN97" t="s">
        <v>375</v>
      </c>
    </row>
    <row r="98" spans="1:40">
      <c r="A98">
        <v>95</v>
      </c>
      <c r="B98" t="s">
        <v>82</v>
      </c>
      <c r="C98" t="s">
        <v>96</v>
      </c>
      <c r="D98" t="s">
        <v>105</v>
      </c>
      <c r="E98" t="s">
        <v>118</v>
      </c>
      <c r="F98" t="s">
        <v>134</v>
      </c>
      <c r="G98" t="s">
        <v>118</v>
      </c>
      <c r="I98" t="s">
        <v>320</v>
      </c>
      <c r="J98" t="s">
        <v>102</v>
      </c>
      <c r="K98" t="s">
        <v>321</v>
      </c>
      <c r="L98">
        <v>3288</v>
      </c>
      <c r="M98">
        <v>1651</v>
      </c>
      <c r="N98">
        <v>1637</v>
      </c>
      <c r="O98">
        <v>1</v>
      </c>
      <c r="P98">
        <v>0</v>
      </c>
      <c r="Q98">
        <v>11449.3</v>
      </c>
      <c r="R98">
        <v>12156.6</v>
      </c>
      <c r="S98">
        <v>1000</v>
      </c>
      <c r="T98">
        <v>0</v>
      </c>
      <c r="U98" s="5">
        <f>Table1[[#This Row],[IP SET INSTALLATION]]*10*200</f>
        <v>2000</v>
      </c>
      <c r="V98">
        <v>707300</v>
      </c>
      <c r="W98">
        <v>0</v>
      </c>
      <c r="X98" s="5">
        <v>561000</v>
      </c>
      <c r="Y98">
        <v>616.5</v>
      </c>
      <c r="Z98">
        <f>Table1[[#This Row],[CONSUMPTION T=(Q-P)*R+S]]+Table1[[#This Row],[IMPORTED ENERGY]]+-Table1[[#This Row],[EXPORTED ENERGY]]+Table1[[#This Row],[SRTPV CONSUMPTION]]</f>
        <v>146916.5</v>
      </c>
      <c r="AA98">
        <v>132421.4</v>
      </c>
      <c r="AB98">
        <v>670.15</v>
      </c>
      <c r="AC98">
        <v>133091.54999999999</v>
      </c>
      <c r="AD98" s="3">
        <f>(Table1[[#This Row],[NET CONSUMPTION X=T+U-V+W]]-Table1[[#This Row],[TOTAL SALES AA=Y+Z]])/Table1[[#This Row],[NET CONSUMPTION X=T+U-V+W]]*100</f>
        <v>9.4100730687159118</v>
      </c>
      <c r="AE98">
        <v>1920377.7</v>
      </c>
      <c r="AF98">
        <v>551901.69999999995</v>
      </c>
      <c r="AG98">
        <v>0.188</v>
      </c>
      <c r="AH98">
        <v>0.28739999999999999</v>
      </c>
      <c r="AI98">
        <v>23.34</v>
      </c>
      <c r="AL98" t="s">
        <v>89</v>
      </c>
      <c r="AM98">
        <v>12431</v>
      </c>
      <c r="AN98" t="s">
        <v>383</v>
      </c>
    </row>
    <row r="99" spans="1:40">
      <c r="A99">
        <v>24</v>
      </c>
      <c r="B99" t="s">
        <v>82</v>
      </c>
      <c r="C99" t="s">
        <v>96</v>
      </c>
      <c r="D99" t="s">
        <v>105</v>
      </c>
      <c r="E99" t="s">
        <v>118</v>
      </c>
      <c r="F99" t="s">
        <v>119</v>
      </c>
      <c r="G99" t="s">
        <v>118</v>
      </c>
      <c r="I99" t="s">
        <v>154</v>
      </c>
      <c r="J99" t="s">
        <v>92</v>
      </c>
      <c r="K99" t="s">
        <v>155</v>
      </c>
      <c r="L99">
        <v>1</v>
      </c>
      <c r="M99">
        <v>1</v>
      </c>
      <c r="N99">
        <v>0</v>
      </c>
      <c r="O99">
        <v>0</v>
      </c>
      <c r="P99">
        <v>0</v>
      </c>
      <c r="Q99">
        <v>50589.7</v>
      </c>
      <c r="R99">
        <v>51798</v>
      </c>
      <c r="S99">
        <v>1000</v>
      </c>
      <c r="T99">
        <v>0</v>
      </c>
      <c r="U99" s="5">
        <f>Table1[[#This Row],[IP SET INSTALLATION]]*10*200</f>
        <v>0</v>
      </c>
      <c r="V99">
        <v>1208300</v>
      </c>
      <c r="W99" s="5">
        <v>50000</v>
      </c>
      <c r="X99">
        <v>0</v>
      </c>
      <c r="Y99">
        <v>0</v>
      </c>
      <c r="Z99">
        <f>Table1[[#This Row],[CONSUMPTION T=(Q-P)*R+S]]+Table1[[#This Row],[IMPORTED ENERGY]]+-Table1[[#This Row],[EXPORTED ENERGY]]+Table1[[#This Row],[SRTPV CONSUMPTION]]</f>
        <v>1258300</v>
      </c>
      <c r="AA99">
        <v>1202400</v>
      </c>
      <c r="AB99">
        <v>0</v>
      </c>
      <c r="AC99">
        <v>1202400</v>
      </c>
      <c r="AD99" s="3">
        <f>(Table1[[#This Row],[NET CONSUMPTION X=T+U-V+W]]-Table1[[#This Row],[TOTAL SALES AA=Y+Z]])/Table1[[#This Row],[NET CONSUMPTION X=T+U-V+W]]*100</f>
        <v>4.4425017881268376</v>
      </c>
      <c r="AE99">
        <v>3082313</v>
      </c>
      <c r="AF99">
        <v>3082313</v>
      </c>
      <c r="AG99">
        <v>0.99509999999999998</v>
      </c>
      <c r="AH99">
        <v>1</v>
      </c>
      <c r="AI99">
        <v>0.49</v>
      </c>
      <c r="AL99" t="s">
        <v>89</v>
      </c>
      <c r="AM99">
        <v>12431</v>
      </c>
      <c r="AN99" t="s">
        <v>370</v>
      </c>
    </row>
    <row r="100" spans="1:40">
      <c r="A100">
        <v>19</v>
      </c>
      <c r="B100" t="s">
        <v>82</v>
      </c>
      <c r="C100" t="s">
        <v>96</v>
      </c>
      <c r="D100" t="s">
        <v>105</v>
      </c>
      <c r="E100" t="s">
        <v>118</v>
      </c>
      <c r="F100" t="s">
        <v>124</v>
      </c>
      <c r="G100" t="s">
        <v>118</v>
      </c>
      <c r="I100" t="s">
        <v>143</v>
      </c>
      <c r="J100" t="s">
        <v>102</v>
      </c>
      <c r="K100" t="s">
        <v>144</v>
      </c>
      <c r="L100">
        <v>2244</v>
      </c>
      <c r="M100">
        <v>2016</v>
      </c>
      <c r="N100">
        <v>228</v>
      </c>
      <c r="O100">
        <v>0</v>
      </c>
      <c r="P100">
        <v>0</v>
      </c>
      <c r="Q100">
        <v>40807.9</v>
      </c>
      <c r="R100">
        <v>41173.4</v>
      </c>
      <c r="S100">
        <v>1000</v>
      </c>
      <c r="T100">
        <v>0</v>
      </c>
      <c r="U100" s="5">
        <f>Table1[[#This Row],[IP SET INSTALLATION]]*10*200</f>
        <v>0</v>
      </c>
      <c r="V100">
        <v>365500</v>
      </c>
      <c r="W100">
        <v>0</v>
      </c>
      <c r="X100" s="5">
        <v>120000</v>
      </c>
      <c r="Y100">
        <v>136</v>
      </c>
      <c r="Z100">
        <f>Table1[[#This Row],[CONSUMPTION T=(Q-P)*R+S]]+Table1[[#This Row],[IMPORTED ENERGY]]+-Table1[[#This Row],[EXPORTED ENERGY]]+Table1[[#This Row],[SRTPV CONSUMPTION]]</f>
        <v>245636</v>
      </c>
      <c r="AA100">
        <v>222101.8</v>
      </c>
      <c r="AB100">
        <v>0</v>
      </c>
      <c r="AC100">
        <v>222101.8</v>
      </c>
      <c r="AD100" s="3">
        <f>(Table1[[#This Row],[NET CONSUMPTION X=T+U-V+W]]-Table1[[#This Row],[TOTAL SALES AA=Y+Z]])/Table1[[#This Row],[NET CONSUMPTION X=T+U-V+W]]*100</f>
        <v>9.5809246201696876</v>
      </c>
      <c r="AE100">
        <v>2209766.17</v>
      </c>
      <c r="AF100">
        <v>1398636.37</v>
      </c>
      <c r="AG100">
        <v>0.60740000000000005</v>
      </c>
      <c r="AH100">
        <v>0.63290000000000002</v>
      </c>
      <c r="AI100">
        <v>24.85</v>
      </c>
      <c r="AL100" t="s">
        <v>89</v>
      </c>
      <c r="AM100">
        <v>12431</v>
      </c>
      <c r="AN100" t="s">
        <v>371</v>
      </c>
    </row>
    <row r="101" spans="1:40">
      <c r="A101">
        <v>57</v>
      </c>
      <c r="B101" t="s">
        <v>82</v>
      </c>
      <c r="C101" t="s">
        <v>96</v>
      </c>
      <c r="D101" t="s">
        <v>105</v>
      </c>
      <c r="E101" t="s">
        <v>118</v>
      </c>
      <c r="F101" t="s">
        <v>119</v>
      </c>
      <c r="G101" t="s">
        <v>118</v>
      </c>
      <c r="I101" t="s">
        <v>234</v>
      </c>
      <c r="J101" t="s">
        <v>87</v>
      </c>
      <c r="K101" t="s">
        <v>235</v>
      </c>
      <c r="L101">
        <v>252</v>
      </c>
      <c r="M101">
        <v>251</v>
      </c>
      <c r="N101">
        <v>1</v>
      </c>
      <c r="O101">
        <v>249</v>
      </c>
      <c r="P101">
        <v>0</v>
      </c>
      <c r="Q101">
        <v>6208.3</v>
      </c>
      <c r="R101">
        <v>6331.5</v>
      </c>
      <c r="S101">
        <v>1000</v>
      </c>
      <c r="T101">
        <v>0</v>
      </c>
      <c r="U101" s="5">
        <f>Table1[[#This Row],[IP SET INSTALLATION]]*10*200</f>
        <v>498000</v>
      </c>
      <c r="V101">
        <v>123200</v>
      </c>
      <c r="W101">
        <v>0</v>
      </c>
      <c r="X101">
        <v>0</v>
      </c>
      <c r="Y101">
        <v>0</v>
      </c>
      <c r="Z101">
        <f>Table1[[#This Row],[CONSUMPTION T=(Q-P)*R+S]]+Table1[[#This Row],[IMPORTED ENERGY]]+-Table1[[#This Row],[EXPORTED ENERGY]]+Table1[[#This Row],[SRTPV CONSUMPTION]]</f>
        <v>123200</v>
      </c>
      <c r="AA101">
        <v>1552.97</v>
      </c>
      <c r="AB101">
        <v>109759.2</v>
      </c>
      <c r="AC101">
        <v>111312.17</v>
      </c>
      <c r="AD101" s="3">
        <f>(Table1[[#This Row],[NET CONSUMPTION X=T+U-V+W]]-Table1[[#This Row],[TOTAL SALES AA=Y+Z]])/Table1[[#This Row],[NET CONSUMPTION X=T+U-V+W]]*100</f>
        <v>9.6492126623376642</v>
      </c>
      <c r="AE101">
        <v>1012538.98</v>
      </c>
      <c r="AF101">
        <v>1012290.98</v>
      </c>
      <c r="AG101">
        <v>0.90349999999999997</v>
      </c>
      <c r="AH101">
        <v>0.99980000000000002</v>
      </c>
      <c r="AI101">
        <v>9.65</v>
      </c>
      <c r="AL101" t="s">
        <v>89</v>
      </c>
      <c r="AM101">
        <v>12431</v>
      </c>
    </row>
    <row r="102" spans="1:40">
      <c r="A102">
        <v>72</v>
      </c>
      <c r="B102" t="s">
        <v>82</v>
      </c>
      <c r="C102" t="s">
        <v>96</v>
      </c>
      <c r="D102" t="s">
        <v>105</v>
      </c>
      <c r="E102" t="s">
        <v>118</v>
      </c>
      <c r="F102" t="s">
        <v>134</v>
      </c>
      <c r="G102" t="s">
        <v>118</v>
      </c>
      <c r="I102" t="s">
        <v>271</v>
      </c>
      <c r="J102" t="s">
        <v>87</v>
      </c>
      <c r="K102" t="s">
        <v>272</v>
      </c>
      <c r="L102">
        <v>595</v>
      </c>
      <c r="M102">
        <v>567</v>
      </c>
      <c r="N102">
        <v>28</v>
      </c>
      <c r="O102">
        <v>506</v>
      </c>
      <c r="P102">
        <v>-1</v>
      </c>
      <c r="Q102">
        <v>10359.4</v>
      </c>
      <c r="R102">
        <v>10526.5</v>
      </c>
      <c r="S102">
        <v>2000</v>
      </c>
      <c r="T102">
        <v>0</v>
      </c>
      <c r="U102" s="5">
        <f>Table1[[#This Row],[IP SET INSTALLATION]]*10*200</f>
        <v>1012000</v>
      </c>
      <c r="V102">
        <v>334200</v>
      </c>
      <c r="W102">
        <v>0</v>
      </c>
      <c r="X102">
        <v>0</v>
      </c>
      <c r="Y102">
        <v>0</v>
      </c>
      <c r="Z102">
        <f>Table1[[#This Row],[CONSUMPTION T=(Q-P)*R+S]]+Table1[[#This Row],[IMPORTED ENERGY]]+-Table1[[#This Row],[EXPORTED ENERGY]]+Table1[[#This Row],[SRTPV CONSUMPTION]]</f>
        <v>334200</v>
      </c>
      <c r="AA102">
        <v>5511</v>
      </c>
      <c r="AB102">
        <v>296437.83</v>
      </c>
      <c r="AC102">
        <v>301948.83</v>
      </c>
      <c r="AD102" s="3">
        <f>(Table1[[#This Row],[NET CONSUMPTION X=T+U-V+W]]-Table1[[#This Row],[TOTAL SALES AA=Y+Z]])/Table1[[#This Row],[NET CONSUMPTION X=T+U-V+W]]*100</f>
        <v>9.650260323159781</v>
      </c>
      <c r="AE102">
        <v>2712460.98</v>
      </c>
      <c r="AF102">
        <v>2698130.79</v>
      </c>
      <c r="AG102">
        <v>0.90349999999999997</v>
      </c>
      <c r="AH102">
        <v>0.99470000000000003</v>
      </c>
      <c r="AI102">
        <v>9.6</v>
      </c>
      <c r="AL102" t="s">
        <v>89</v>
      </c>
      <c r="AM102">
        <v>12431</v>
      </c>
    </row>
    <row r="103" spans="1:40">
      <c r="A103">
        <v>51</v>
      </c>
      <c r="B103" t="s">
        <v>82</v>
      </c>
      <c r="C103" t="s">
        <v>96</v>
      </c>
      <c r="D103" t="s">
        <v>105</v>
      </c>
      <c r="E103" t="s">
        <v>118</v>
      </c>
      <c r="F103" t="s">
        <v>124</v>
      </c>
      <c r="G103" t="s">
        <v>118</v>
      </c>
      <c r="I103" t="s">
        <v>220</v>
      </c>
      <c r="J103" t="s">
        <v>92</v>
      </c>
      <c r="K103" t="s">
        <v>221</v>
      </c>
      <c r="L103">
        <v>3</v>
      </c>
      <c r="M103">
        <v>2</v>
      </c>
      <c r="N103">
        <v>1</v>
      </c>
      <c r="O103">
        <v>0</v>
      </c>
      <c r="P103">
        <v>0</v>
      </c>
      <c r="Q103">
        <v>2673.2489999999998</v>
      </c>
      <c r="R103">
        <v>2758.1120000000001</v>
      </c>
      <c r="S103">
        <v>20000</v>
      </c>
      <c r="T103">
        <v>0</v>
      </c>
      <c r="U103" s="5">
        <f>Table1[[#This Row],[IP SET INSTALLATION]]*10*200</f>
        <v>0</v>
      </c>
      <c r="V103">
        <v>1697260</v>
      </c>
      <c r="W103">
        <v>0</v>
      </c>
      <c r="X103" s="5">
        <v>980000</v>
      </c>
      <c r="Y103">
        <v>0</v>
      </c>
      <c r="Z103">
        <f>Table1[[#This Row],[CONSUMPTION T=(Q-P)*R+S]]+Table1[[#This Row],[IMPORTED ENERGY]]+-Table1[[#This Row],[EXPORTED ENERGY]]+Table1[[#This Row],[SRTPV CONSUMPTION]]</f>
        <v>717260</v>
      </c>
      <c r="AA103">
        <v>685547</v>
      </c>
      <c r="AB103">
        <v>0</v>
      </c>
      <c r="AC103">
        <v>685547</v>
      </c>
      <c r="AD103" s="3">
        <f>(Table1[[#This Row],[NET CONSUMPTION X=T+U-V+W]]-Table1[[#This Row],[TOTAL SALES AA=Y+Z]])/Table1[[#This Row],[NET CONSUMPTION X=T+U-V+W]]*100</f>
        <v>4.4214092518751924</v>
      </c>
      <c r="AE103">
        <v>3143372</v>
      </c>
      <c r="AF103">
        <v>3003573</v>
      </c>
      <c r="AG103">
        <v>0.40389999999999998</v>
      </c>
      <c r="AH103">
        <v>0.95550000000000002</v>
      </c>
      <c r="AI103">
        <v>56.96</v>
      </c>
      <c r="AL103" t="s">
        <v>89</v>
      </c>
      <c r="AM103">
        <v>12431</v>
      </c>
      <c r="AN103" t="s">
        <v>378</v>
      </c>
    </row>
    <row r="104" spans="1:40">
      <c r="A104">
        <v>74</v>
      </c>
      <c r="B104" t="s">
        <v>82</v>
      </c>
      <c r="C104" t="s">
        <v>96</v>
      </c>
      <c r="D104" t="s">
        <v>105</v>
      </c>
      <c r="E104" t="s">
        <v>118</v>
      </c>
      <c r="F104" t="s">
        <v>119</v>
      </c>
      <c r="G104" t="s">
        <v>118</v>
      </c>
      <c r="I104" t="s">
        <v>275</v>
      </c>
      <c r="J104" t="s">
        <v>92</v>
      </c>
      <c r="K104" t="s">
        <v>276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1230.3</v>
      </c>
      <c r="R104">
        <v>1230.3</v>
      </c>
      <c r="S104">
        <v>1000</v>
      </c>
      <c r="T104">
        <v>0</v>
      </c>
      <c r="U104" s="5">
        <f>Table1[[#This Row],[IP SET INSTALLATION]]*10*200</f>
        <v>0</v>
      </c>
      <c r="V104">
        <v>0</v>
      </c>
      <c r="W104" s="5">
        <v>220000</v>
      </c>
      <c r="X104">
        <v>0</v>
      </c>
      <c r="Y104">
        <v>0</v>
      </c>
      <c r="Z104">
        <f>Table1[[#This Row],[CONSUMPTION T=(Q-P)*R+S]]+Table1[[#This Row],[IMPORTED ENERGY]]+-Table1[[#This Row],[EXPORTED ENERGY]]+Table1[[#This Row],[SRTPV CONSUMPTION]]</f>
        <v>220000</v>
      </c>
      <c r="AA104">
        <v>213900</v>
      </c>
      <c r="AB104">
        <v>0</v>
      </c>
      <c r="AC104">
        <v>213900</v>
      </c>
      <c r="AD104" s="3">
        <f>(Table1[[#This Row],[NET CONSUMPTION X=T+U-V+W]]-Table1[[#This Row],[TOTAL SALES AA=Y+Z]])/Table1[[#This Row],[NET CONSUMPTION X=T+U-V+W]]*100</f>
        <v>2.7727272727272729</v>
      </c>
      <c r="AE104">
        <v>1741992</v>
      </c>
      <c r="AF104">
        <v>1741992</v>
      </c>
      <c r="AG104">
        <v>0</v>
      </c>
      <c r="AH104">
        <v>1</v>
      </c>
      <c r="AI104">
        <v>100</v>
      </c>
      <c r="AL104" t="s">
        <v>89</v>
      </c>
      <c r="AM104">
        <v>12431</v>
      </c>
      <c r="AN104" t="s">
        <v>372</v>
      </c>
    </row>
    <row r="105" spans="1:40">
      <c r="A105">
        <v>35</v>
      </c>
      <c r="B105" t="s">
        <v>82</v>
      </c>
      <c r="C105" t="s">
        <v>96</v>
      </c>
      <c r="D105" t="s">
        <v>105</v>
      </c>
      <c r="E105" t="s">
        <v>118</v>
      </c>
      <c r="F105" t="s">
        <v>134</v>
      </c>
      <c r="G105" t="s">
        <v>118</v>
      </c>
      <c r="I105" t="s">
        <v>184</v>
      </c>
      <c r="J105" t="s">
        <v>87</v>
      </c>
      <c r="K105" t="s">
        <v>185</v>
      </c>
      <c r="L105">
        <v>234</v>
      </c>
      <c r="M105">
        <v>234</v>
      </c>
      <c r="N105">
        <v>0</v>
      </c>
      <c r="O105">
        <v>234</v>
      </c>
      <c r="P105">
        <v>0</v>
      </c>
      <c r="Q105">
        <v>877.9</v>
      </c>
      <c r="R105">
        <v>957.6</v>
      </c>
      <c r="S105">
        <v>2000</v>
      </c>
      <c r="T105">
        <v>0</v>
      </c>
      <c r="U105" s="5">
        <f>Table1[[#This Row],[IP SET INSTALLATION]]*10*200</f>
        <v>468000</v>
      </c>
      <c r="V105">
        <v>159400</v>
      </c>
      <c r="W105">
        <v>0</v>
      </c>
      <c r="X105">
        <v>0</v>
      </c>
      <c r="Y105">
        <v>0</v>
      </c>
      <c r="Z105">
        <f>Table1[[#This Row],[CONSUMPTION T=(Q-P)*R+S]]+Table1[[#This Row],[IMPORTED ENERGY]]+-Table1[[#This Row],[EXPORTED ENERGY]]+Table1[[#This Row],[SRTPV CONSUMPTION]]</f>
        <v>159400</v>
      </c>
      <c r="AA105">
        <v>0</v>
      </c>
      <c r="AB105">
        <v>144017.64000000001</v>
      </c>
      <c r="AC105">
        <v>144017.64000000001</v>
      </c>
      <c r="AD105" s="3">
        <f>(Table1[[#This Row],[NET CONSUMPTION X=T+U-V+W]]-Table1[[#This Row],[TOTAL SALES AA=Y+Z]])/Table1[[#This Row],[NET CONSUMPTION X=T+U-V+W]]*100</f>
        <v>9.6501631116687498</v>
      </c>
      <c r="AE105">
        <v>1299039.3</v>
      </c>
      <c r="AF105">
        <v>1299039.3</v>
      </c>
      <c r="AG105">
        <v>0.90349999999999997</v>
      </c>
      <c r="AH105">
        <v>1</v>
      </c>
      <c r="AI105">
        <v>9.65</v>
      </c>
      <c r="AL105" t="s">
        <v>89</v>
      </c>
      <c r="AM105">
        <v>12431</v>
      </c>
    </row>
    <row r="106" spans="1:40">
      <c r="A106">
        <v>73</v>
      </c>
      <c r="B106" t="s">
        <v>82</v>
      </c>
      <c r="C106" t="s">
        <v>96</v>
      </c>
      <c r="D106" t="s">
        <v>105</v>
      </c>
      <c r="E106" t="s">
        <v>118</v>
      </c>
      <c r="F106" t="s">
        <v>119</v>
      </c>
      <c r="G106" t="s">
        <v>118</v>
      </c>
      <c r="I106" t="s">
        <v>273</v>
      </c>
      <c r="J106" t="s">
        <v>211</v>
      </c>
      <c r="K106" t="s">
        <v>274</v>
      </c>
      <c r="L106">
        <v>4559</v>
      </c>
      <c r="M106">
        <v>4101</v>
      </c>
      <c r="N106">
        <v>458</v>
      </c>
      <c r="O106">
        <v>10</v>
      </c>
      <c r="P106">
        <v>0</v>
      </c>
      <c r="Q106">
        <v>13756.5</v>
      </c>
      <c r="R106">
        <v>13788</v>
      </c>
      <c r="S106">
        <v>1000</v>
      </c>
      <c r="T106">
        <v>0</v>
      </c>
      <c r="U106" s="5">
        <f>Table1[[#This Row],[IP SET INSTALLATION]]*10*200</f>
        <v>20000</v>
      </c>
      <c r="V106">
        <v>31500</v>
      </c>
      <c r="W106" s="5">
        <v>460000</v>
      </c>
      <c r="X106">
        <v>0</v>
      </c>
      <c r="Y106">
        <v>1178.4000000000001</v>
      </c>
      <c r="Z106">
        <f>Table1[[#This Row],[CONSUMPTION T=(Q-P)*R+S]]+Table1[[#This Row],[IMPORTED ENERGY]]+-Table1[[#This Row],[EXPORTED ENERGY]]+Table1[[#This Row],[SRTPV CONSUMPTION]]</f>
        <v>492678.40000000002</v>
      </c>
      <c r="AA106">
        <v>446603.97</v>
      </c>
      <c r="AB106">
        <v>6701.5</v>
      </c>
      <c r="AC106">
        <v>453305.47</v>
      </c>
      <c r="AD106" s="3">
        <f>(Table1[[#This Row],[NET CONSUMPTION X=T+U-V+W]]-Table1[[#This Row],[TOTAL SALES AA=Y+Z]])/Table1[[#This Row],[NET CONSUMPTION X=T+U-V+W]]*100</f>
        <v>7.9916087248801757</v>
      </c>
      <c r="AE106">
        <v>4608603.72</v>
      </c>
      <c r="AF106">
        <v>3239629.09</v>
      </c>
      <c r="AG106">
        <v>13.871700000000001</v>
      </c>
      <c r="AH106">
        <v>0.70299999999999996</v>
      </c>
      <c r="AI106">
        <v>-904.88</v>
      </c>
      <c r="AL106" t="s">
        <v>89</v>
      </c>
      <c r="AM106">
        <v>12431</v>
      </c>
      <c r="AN106" t="s">
        <v>385</v>
      </c>
    </row>
    <row r="107" spans="1:40">
      <c r="A107">
        <v>52</v>
      </c>
      <c r="B107" t="s">
        <v>82</v>
      </c>
      <c r="C107" t="s">
        <v>96</v>
      </c>
      <c r="D107" t="s">
        <v>105</v>
      </c>
      <c r="E107" t="s">
        <v>118</v>
      </c>
      <c r="F107" t="s">
        <v>124</v>
      </c>
      <c r="G107" t="s">
        <v>118</v>
      </c>
      <c r="I107" t="s">
        <v>222</v>
      </c>
      <c r="J107" t="s">
        <v>92</v>
      </c>
      <c r="K107" t="s">
        <v>223</v>
      </c>
      <c r="L107">
        <v>2</v>
      </c>
      <c r="M107">
        <v>2</v>
      </c>
      <c r="N107">
        <v>0</v>
      </c>
      <c r="O107">
        <v>0</v>
      </c>
      <c r="P107">
        <v>0</v>
      </c>
      <c r="Q107">
        <v>13958.9</v>
      </c>
      <c r="R107">
        <v>14119.9</v>
      </c>
      <c r="S107">
        <v>1000</v>
      </c>
      <c r="T107">
        <v>0</v>
      </c>
      <c r="U107" s="5">
        <f>Table1[[#This Row],[IP SET INSTALLATION]]*10*200</f>
        <v>0</v>
      </c>
      <c r="V107">
        <v>161000</v>
      </c>
      <c r="W107">
        <v>0</v>
      </c>
      <c r="X107">
        <v>0</v>
      </c>
      <c r="Y107">
        <v>0</v>
      </c>
      <c r="Z107">
        <f>Table1[[#This Row],[CONSUMPTION T=(Q-P)*R+S]]+Table1[[#This Row],[IMPORTED ENERGY]]+-Table1[[#This Row],[EXPORTED ENERGY]]+Table1[[#This Row],[SRTPV CONSUMPTION]]</f>
        <v>161000</v>
      </c>
      <c r="AA107">
        <v>159007</v>
      </c>
      <c r="AB107">
        <v>0</v>
      </c>
      <c r="AC107">
        <v>159007</v>
      </c>
      <c r="AD107" s="3">
        <f>(Table1[[#This Row],[NET CONSUMPTION X=T+U-V+W]]-Table1[[#This Row],[TOTAL SALES AA=Y+Z]])/Table1[[#This Row],[NET CONSUMPTION X=T+U-V+W]]*100</f>
        <v>1.2378881987577639</v>
      </c>
      <c r="AE107">
        <v>1639629</v>
      </c>
      <c r="AF107">
        <v>1639618</v>
      </c>
      <c r="AG107">
        <v>0.98760000000000003</v>
      </c>
      <c r="AH107">
        <v>1</v>
      </c>
      <c r="AI107">
        <v>1.24</v>
      </c>
      <c r="AL107" t="s">
        <v>89</v>
      </c>
      <c r="AM107">
        <v>12431</v>
      </c>
    </row>
    <row r="108" spans="1:40">
      <c r="A108">
        <v>30</v>
      </c>
      <c r="B108" t="s">
        <v>82</v>
      </c>
      <c r="C108" t="s">
        <v>96</v>
      </c>
      <c r="D108" t="s">
        <v>96</v>
      </c>
      <c r="E108" t="s">
        <v>97</v>
      </c>
      <c r="F108" t="s">
        <v>169</v>
      </c>
      <c r="G108" t="s">
        <v>97</v>
      </c>
      <c r="I108" t="s">
        <v>170</v>
      </c>
      <c r="J108" t="s">
        <v>92</v>
      </c>
      <c r="K108" t="s">
        <v>171</v>
      </c>
      <c r="L108">
        <v>1255</v>
      </c>
      <c r="M108">
        <v>1192</v>
      </c>
      <c r="N108">
        <v>63</v>
      </c>
      <c r="O108">
        <v>0</v>
      </c>
      <c r="P108">
        <v>0</v>
      </c>
      <c r="Q108">
        <v>247498</v>
      </c>
      <c r="R108">
        <v>253523</v>
      </c>
      <c r="S108">
        <v>167</v>
      </c>
      <c r="T108">
        <v>0</v>
      </c>
      <c r="U108" s="5">
        <f>Table1[[#This Row],[IP SET INSTALLATION]]*10*200</f>
        <v>0</v>
      </c>
      <c r="V108">
        <v>1006175</v>
      </c>
      <c r="W108">
        <v>0</v>
      </c>
      <c r="X108">
        <v>240000</v>
      </c>
      <c r="Y108">
        <v>0</v>
      </c>
      <c r="Z108">
        <f>Table1[[#This Row],[CONSUMPTION T=(Q-P)*R+S]]+Table1[[#This Row],[IMPORTED ENERGY]]+-Table1[[#This Row],[EXPORTED ENERGY]]+Table1[[#This Row],[SRTPV CONSUMPTION]]</f>
        <v>766175</v>
      </c>
      <c r="AA108">
        <v>696639.3</v>
      </c>
      <c r="AB108">
        <v>0</v>
      </c>
      <c r="AC108">
        <v>696639.3</v>
      </c>
      <c r="AD108" s="3">
        <f>(Table1[[#This Row],[NET CONSUMPTION X=T+U-V+W]]-Table1[[#This Row],[TOTAL SALES AA=Y+Z]])/Table1[[#This Row],[NET CONSUMPTION X=T+U-V+W]]*100</f>
        <v>9.0756941951903887</v>
      </c>
      <c r="AE108">
        <v>6534370.4800000004</v>
      </c>
      <c r="AF108">
        <v>5885300.4800000004</v>
      </c>
      <c r="AG108">
        <v>0.90920000000000001</v>
      </c>
      <c r="AH108">
        <v>0.90069999999999995</v>
      </c>
      <c r="AI108">
        <v>8.18</v>
      </c>
      <c r="AJ108" t="s">
        <v>172</v>
      </c>
      <c r="AL108" t="s">
        <v>89</v>
      </c>
      <c r="AM108">
        <v>12211</v>
      </c>
    </row>
    <row r="109" spans="1:40">
      <c r="A109">
        <v>23</v>
      </c>
      <c r="B109" t="s">
        <v>82</v>
      </c>
      <c r="C109" t="s">
        <v>96</v>
      </c>
      <c r="D109" t="s">
        <v>105</v>
      </c>
      <c r="E109" t="s">
        <v>118</v>
      </c>
      <c r="F109" t="s">
        <v>124</v>
      </c>
      <c r="G109" t="s">
        <v>118</v>
      </c>
      <c r="I109" t="s">
        <v>151</v>
      </c>
      <c r="J109" t="s">
        <v>87</v>
      </c>
      <c r="K109" t="s">
        <v>152</v>
      </c>
      <c r="L109">
        <v>666</v>
      </c>
      <c r="M109">
        <v>640</v>
      </c>
      <c r="N109">
        <v>26</v>
      </c>
      <c r="O109">
        <v>634</v>
      </c>
      <c r="P109">
        <v>0</v>
      </c>
      <c r="Q109">
        <v>9639.2000000000007</v>
      </c>
      <c r="R109">
        <v>9813.5</v>
      </c>
      <c r="S109">
        <v>2000</v>
      </c>
      <c r="T109">
        <v>0</v>
      </c>
      <c r="U109" s="5">
        <f>Table1[[#This Row],[IP SET INSTALLATION]]*10*200</f>
        <v>1268000</v>
      </c>
      <c r="V109">
        <v>348600</v>
      </c>
      <c r="W109">
        <v>422000</v>
      </c>
      <c r="X109">
        <v>0</v>
      </c>
      <c r="Y109">
        <v>0</v>
      </c>
      <c r="Z109">
        <f>Table1[[#This Row],[CONSUMPTION T=(Q-P)*R+S]]+Table1[[#This Row],[IMPORTED ENERGY]]+-Table1[[#This Row],[EXPORTED ENERGY]]+Table1[[#This Row],[SRTPV CONSUMPTION]]</f>
        <v>770600</v>
      </c>
      <c r="AA109">
        <v>166</v>
      </c>
      <c r="AB109">
        <v>696068.6</v>
      </c>
      <c r="AC109">
        <v>696234.6</v>
      </c>
      <c r="AD109" s="3">
        <f>(Table1[[#This Row],[NET CONSUMPTION X=T+U-V+W]]-Table1[[#This Row],[TOTAL SALES AA=Y+Z]])/Table1[[#This Row],[NET CONSUMPTION X=T+U-V+W]]*100</f>
        <v>9.6503244225279037</v>
      </c>
      <c r="AE109">
        <v>6285097.46</v>
      </c>
      <c r="AF109">
        <v>6280228.46</v>
      </c>
      <c r="AG109">
        <v>0.90349999999999997</v>
      </c>
      <c r="AH109">
        <v>0.99919999999999998</v>
      </c>
      <c r="AI109">
        <v>9.64</v>
      </c>
      <c r="AJ109" t="s">
        <v>153</v>
      </c>
      <c r="AL109" t="s">
        <v>89</v>
      </c>
      <c r="AM109">
        <v>12431</v>
      </c>
    </row>
    <row r="110" spans="1:40">
      <c r="A110">
        <v>93</v>
      </c>
      <c r="B110" t="s">
        <v>82</v>
      </c>
      <c r="C110" t="s">
        <v>96</v>
      </c>
      <c r="D110" t="s">
        <v>105</v>
      </c>
      <c r="E110" t="s">
        <v>118</v>
      </c>
      <c r="F110" t="s">
        <v>119</v>
      </c>
      <c r="G110" t="s">
        <v>118</v>
      </c>
      <c r="I110" t="s">
        <v>315</v>
      </c>
      <c r="J110" t="s">
        <v>92</v>
      </c>
      <c r="K110" t="s">
        <v>316</v>
      </c>
      <c r="L110">
        <v>2</v>
      </c>
      <c r="M110">
        <v>2</v>
      </c>
      <c r="N110">
        <v>0</v>
      </c>
      <c r="O110">
        <v>0</v>
      </c>
      <c r="P110">
        <v>0</v>
      </c>
      <c r="Q110">
        <v>29948.3</v>
      </c>
      <c r="R110">
        <v>31848.2</v>
      </c>
      <c r="S110">
        <v>2000</v>
      </c>
      <c r="T110">
        <v>0</v>
      </c>
      <c r="U110" s="5">
        <f>Table1[[#This Row],[IP SET INSTALLATION]]*10*200</f>
        <v>0</v>
      </c>
      <c r="V110">
        <v>3799800</v>
      </c>
      <c r="W110">
        <v>120000</v>
      </c>
      <c r="X110">
        <v>0</v>
      </c>
      <c r="Y110">
        <v>0</v>
      </c>
      <c r="Z110">
        <f>Table1[[#This Row],[CONSUMPTION T=(Q-P)*R+S]]+Table1[[#This Row],[IMPORTED ENERGY]]+-Table1[[#This Row],[EXPORTED ENERGY]]+Table1[[#This Row],[SRTPV CONSUMPTION]]</f>
        <v>3919800</v>
      </c>
      <c r="AA110">
        <v>3804140</v>
      </c>
      <c r="AB110">
        <v>0</v>
      </c>
      <c r="AC110">
        <v>3804140</v>
      </c>
      <c r="AD110" s="3">
        <f>(Table1[[#This Row],[NET CONSUMPTION X=T+U-V+W]]-Table1[[#This Row],[TOTAL SALES AA=Y+Z]])/Table1[[#This Row],[NET CONSUMPTION X=T+U-V+W]]*100</f>
        <v>2.9506607479973468</v>
      </c>
      <c r="AE110">
        <v>22752929</v>
      </c>
      <c r="AF110">
        <v>4800000</v>
      </c>
      <c r="AG110">
        <v>0.97050000000000003</v>
      </c>
      <c r="AH110">
        <v>0.21099999999999999</v>
      </c>
      <c r="AI110">
        <v>0.62</v>
      </c>
      <c r="AJ110" t="s">
        <v>317</v>
      </c>
      <c r="AL110" t="s">
        <v>89</v>
      </c>
      <c r="AM110">
        <v>12431</v>
      </c>
    </row>
    <row r="111" spans="1:40">
      <c r="A111">
        <v>77</v>
      </c>
      <c r="B111" t="s">
        <v>82</v>
      </c>
      <c r="C111" t="s">
        <v>96</v>
      </c>
      <c r="D111" t="s">
        <v>96</v>
      </c>
      <c r="E111" t="s">
        <v>97</v>
      </c>
      <c r="F111" t="s">
        <v>169</v>
      </c>
      <c r="G111" t="s">
        <v>97</v>
      </c>
      <c r="I111" t="s">
        <v>282</v>
      </c>
      <c r="J111" t="s">
        <v>92</v>
      </c>
      <c r="K111" t="s">
        <v>283</v>
      </c>
      <c r="L111">
        <v>207</v>
      </c>
      <c r="M111">
        <v>167</v>
      </c>
      <c r="N111">
        <v>40</v>
      </c>
      <c r="O111">
        <v>0</v>
      </c>
      <c r="P111">
        <v>0</v>
      </c>
      <c r="Q111">
        <v>1908.771</v>
      </c>
      <c r="R111">
        <v>1956.6279999999999</v>
      </c>
      <c r="S111">
        <v>20000</v>
      </c>
      <c r="T111">
        <v>0</v>
      </c>
      <c r="U111" s="5">
        <f>Table1[[#This Row],[IP SET INSTALLATION]]*10*200</f>
        <v>0</v>
      </c>
      <c r="V111">
        <v>957140</v>
      </c>
      <c r="W111">
        <v>50000</v>
      </c>
      <c r="X111">
        <v>0</v>
      </c>
      <c r="Y111">
        <v>2100</v>
      </c>
      <c r="Z111">
        <f>Table1[[#This Row],[CONSUMPTION T=(Q-P)*R+S]]+Table1[[#This Row],[IMPORTED ENERGY]]+-Table1[[#This Row],[EXPORTED ENERGY]]+Table1[[#This Row],[SRTPV CONSUMPTION]]</f>
        <v>1009240</v>
      </c>
      <c r="AA111">
        <v>963182.1</v>
      </c>
      <c r="AB111">
        <v>0</v>
      </c>
      <c r="AC111">
        <v>963182.1</v>
      </c>
      <c r="AD111" s="3">
        <f>(Table1[[#This Row],[NET CONSUMPTION X=T+U-V+W]]-Table1[[#This Row],[TOTAL SALES AA=Y+Z]])/Table1[[#This Row],[NET CONSUMPTION X=T+U-V+W]]*100</f>
        <v>4.5636221315048973</v>
      </c>
      <c r="AE111">
        <v>8742586.1500000004</v>
      </c>
      <c r="AF111">
        <v>6356435.1600000001</v>
      </c>
      <c r="AG111">
        <v>0.95440000000000003</v>
      </c>
      <c r="AH111">
        <v>0.72709999999999997</v>
      </c>
      <c r="AI111">
        <v>3.32</v>
      </c>
      <c r="AJ111" t="s">
        <v>281</v>
      </c>
      <c r="AL111" t="s">
        <v>89</v>
      </c>
      <c r="AM111">
        <v>12211</v>
      </c>
    </row>
    <row r="112" spans="1:40">
      <c r="A112">
        <v>56</v>
      </c>
      <c r="B112" t="s">
        <v>82</v>
      </c>
      <c r="C112" t="s">
        <v>96</v>
      </c>
      <c r="D112" t="s">
        <v>105</v>
      </c>
      <c r="E112" t="s">
        <v>118</v>
      </c>
      <c r="F112" t="s">
        <v>119</v>
      </c>
      <c r="G112" t="s">
        <v>118</v>
      </c>
      <c r="I112" t="s">
        <v>231</v>
      </c>
      <c r="J112" t="s">
        <v>92</v>
      </c>
      <c r="K112" t="s">
        <v>232</v>
      </c>
      <c r="L112">
        <v>526</v>
      </c>
      <c r="M112">
        <v>492</v>
      </c>
      <c r="N112">
        <v>34</v>
      </c>
      <c r="O112">
        <v>2</v>
      </c>
      <c r="P112">
        <v>0</v>
      </c>
      <c r="Q112">
        <v>26062.6</v>
      </c>
      <c r="R112">
        <v>27494</v>
      </c>
      <c r="S112">
        <v>1000</v>
      </c>
      <c r="T112">
        <v>0</v>
      </c>
      <c r="U112" s="5">
        <f>Table1[[#This Row],[IP SET INSTALLATION]]*10*200</f>
        <v>4000</v>
      </c>
      <c r="V112">
        <v>1431400</v>
      </c>
      <c r="W112">
        <v>0</v>
      </c>
      <c r="X112">
        <v>120000</v>
      </c>
      <c r="Y112">
        <v>0</v>
      </c>
      <c r="Z112">
        <f>Table1[[#This Row],[CONSUMPTION T=(Q-P)*R+S]]+Table1[[#This Row],[IMPORTED ENERGY]]+-Table1[[#This Row],[EXPORTED ENERGY]]+Table1[[#This Row],[SRTPV CONSUMPTION]]</f>
        <v>1311400</v>
      </c>
      <c r="AA112">
        <v>1199848.3999999999</v>
      </c>
      <c r="AB112">
        <v>1340.3</v>
      </c>
      <c r="AC112">
        <v>1201188.7</v>
      </c>
      <c r="AD112" s="3">
        <f>(Table1[[#This Row],[NET CONSUMPTION X=T+U-V+W]]-Table1[[#This Row],[TOTAL SALES AA=Y+Z]])/Table1[[#This Row],[NET CONSUMPTION X=T+U-V+W]]*100</f>
        <v>8.4040948604544798</v>
      </c>
      <c r="AE112">
        <v>9462895.7100000009</v>
      </c>
      <c r="AF112">
        <v>7377029.71</v>
      </c>
      <c r="AG112">
        <v>0.91600000000000004</v>
      </c>
      <c r="AH112">
        <v>0.77959999999999996</v>
      </c>
      <c r="AI112">
        <v>6.55</v>
      </c>
      <c r="AJ112" t="s">
        <v>233</v>
      </c>
      <c r="AL112" t="s">
        <v>89</v>
      </c>
      <c r="AM112">
        <v>12431</v>
      </c>
    </row>
    <row r="113" spans="1:40">
      <c r="A113">
        <v>22</v>
      </c>
      <c r="B113" t="s">
        <v>82</v>
      </c>
      <c r="C113" t="s">
        <v>96</v>
      </c>
      <c r="D113" t="s">
        <v>105</v>
      </c>
      <c r="E113" t="s">
        <v>118</v>
      </c>
      <c r="F113" t="s">
        <v>124</v>
      </c>
      <c r="G113" t="s">
        <v>118</v>
      </c>
      <c r="I113" t="s">
        <v>149</v>
      </c>
      <c r="J113" t="s">
        <v>102</v>
      </c>
      <c r="K113" t="s">
        <v>150</v>
      </c>
      <c r="L113">
        <v>1540</v>
      </c>
      <c r="M113">
        <v>1395</v>
      </c>
      <c r="N113">
        <v>145</v>
      </c>
      <c r="O113">
        <v>34</v>
      </c>
      <c r="P113">
        <v>0</v>
      </c>
      <c r="Q113">
        <v>27740.2</v>
      </c>
      <c r="R113">
        <v>28273.7</v>
      </c>
      <c r="S113">
        <v>1000</v>
      </c>
      <c r="T113">
        <v>0</v>
      </c>
      <c r="U113" s="5">
        <f>Table1[[#This Row],[IP SET INSTALLATION]]*10*200</f>
        <v>68000</v>
      </c>
      <c r="V113">
        <v>533500</v>
      </c>
      <c r="W113">
        <v>0</v>
      </c>
      <c r="X113" s="5">
        <v>20000</v>
      </c>
      <c r="Y113">
        <v>0</v>
      </c>
      <c r="Z113">
        <f>Table1[[#This Row],[CONSUMPTION T=(Q-P)*R+S]]+Table1[[#This Row],[IMPORTED ENERGY]]+-Table1[[#This Row],[EXPORTED ENERGY]]+Table1[[#This Row],[SRTPV CONSUMPTION]]</f>
        <v>513500</v>
      </c>
      <c r="AA113">
        <v>451124.9</v>
      </c>
      <c r="AB113">
        <v>22785.1</v>
      </c>
      <c r="AC113">
        <v>473910</v>
      </c>
      <c r="AD113" s="3">
        <f>(Table1[[#This Row],[NET CONSUMPTION X=T+U-V+W]]-Table1[[#This Row],[TOTAL SALES AA=Y+Z]])/Table1[[#This Row],[NET CONSUMPTION X=T+U-V+W]]*100</f>
        <v>7.7098344693281406</v>
      </c>
      <c r="AE113">
        <v>4521272.0199999996</v>
      </c>
      <c r="AF113">
        <v>3053133.02</v>
      </c>
      <c r="AG113">
        <v>0.88829999999999998</v>
      </c>
      <c r="AH113">
        <v>0.67530000000000001</v>
      </c>
      <c r="AI113">
        <v>7.54</v>
      </c>
      <c r="AL113" t="s">
        <v>89</v>
      </c>
      <c r="AM113">
        <v>12431</v>
      </c>
      <c r="AN113" t="s">
        <v>376</v>
      </c>
    </row>
    <row r="114" spans="1:40">
      <c r="A114">
        <v>91</v>
      </c>
      <c r="B114" t="s">
        <v>82</v>
      </c>
      <c r="C114" t="s">
        <v>96</v>
      </c>
      <c r="D114" t="s">
        <v>105</v>
      </c>
      <c r="E114" t="s">
        <v>118</v>
      </c>
      <c r="F114" t="s">
        <v>124</v>
      </c>
      <c r="G114" t="s">
        <v>118</v>
      </c>
      <c r="I114" t="s">
        <v>311</v>
      </c>
      <c r="J114" t="s">
        <v>211</v>
      </c>
      <c r="K114" t="s">
        <v>312</v>
      </c>
      <c r="L114">
        <v>10597</v>
      </c>
      <c r="M114">
        <v>9182</v>
      </c>
      <c r="N114">
        <v>1415</v>
      </c>
      <c r="O114">
        <v>0</v>
      </c>
      <c r="P114">
        <v>0</v>
      </c>
      <c r="Q114">
        <v>47936.1</v>
      </c>
      <c r="R114">
        <v>48583.1</v>
      </c>
      <c r="S114">
        <v>2000</v>
      </c>
      <c r="T114">
        <v>0</v>
      </c>
      <c r="U114" s="5">
        <f>Table1[[#This Row],[IP SET INSTALLATION]]*10*200</f>
        <v>0</v>
      </c>
      <c r="V114">
        <v>1294000</v>
      </c>
      <c r="W114" s="5">
        <v>476000</v>
      </c>
      <c r="X114">
        <v>0</v>
      </c>
      <c r="Y114">
        <v>2129.1</v>
      </c>
      <c r="Z114">
        <f>Table1[[#This Row],[CONSUMPTION T=(Q-P)*R+S]]+Table1[[#This Row],[IMPORTED ENERGY]]+-Table1[[#This Row],[EXPORTED ENERGY]]+Table1[[#This Row],[SRTPV CONSUMPTION]]</f>
        <v>1772129.1</v>
      </c>
      <c r="AA114">
        <v>1662043.3570000001</v>
      </c>
      <c r="AB114">
        <v>0</v>
      </c>
      <c r="AC114">
        <v>1662043.3570000001</v>
      </c>
      <c r="AD114" s="3">
        <f>(Table1[[#This Row],[NET CONSUMPTION X=T+U-V+W]]-Table1[[#This Row],[TOTAL SALES AA=Y+Z]])/Table1[[#This Row],[NET CONSUMPTION X=T+U-V+W]]*100</f>
        <v>6.2120611303092996</v>
      </c>
      <c r="AE114">
        <v>15269158.5</v>
      </c>
      <c r="AF114">
        <v>8239660.54</v>
      </c>
      <c r="AG114">
        <v>1.2823</v>
      </c>
      <c r="AH114">
        <v>0.53959999999999997</v>
      </c>
      <c r="AI114">
        <v>-15.23</v>
      </c>
      <c r="AL114" t="s">
        <v>89</v>
      </c>
      <c r="AM114">
        <v>12431</v>
      </c>
      <c r="AN114" t="s">
        <v>388</v>
      </c>
    </row>
    <row r="115" spans="1:40">
      <c r="A115">
        <v>33</v>
      </c>
      <c r="B115" t="s">
        <v>82</v>
      </c>
      <c r="C115" t="s">
        <v>96</v>
      </c>
      <c r="D115" t="s">
        <v>96</v>
      </c>
      <c r="E115" t="s">
        <v>97</v>
      </c>
      <c r="F115" t="s">
        <v>169</v>
      </c>
      <c r="G115" t="s">
        <v>97</v>
      </c>
      <c r="I115" t="s">
        <v>177</v>
      </c>
      <c r="J115" t="s">
        <v>92</v>
      </c>
      <c r="K115" t="s">
        <v>178</v>
      </c>
      <c r="L115">
        <v>235</v>
      </c>
      <c r="M115">
        <v>224</v>
      </c>
      <c r="N115">
        <v>11</v>
      </c>
      <c r="O115">
        <v>0</v>
      </c>
      <c r="P115">
        <v>0</v>
      </c>
      <c r="Q115">
        <v>1681.34</v>
      </c>
      <c r="R115">
        <v>1754.521</v>
      </c>
      <c r="S115">
        <v>20000</v>
      </c>
      <c r="T115">
        <v>0</v>
      </c>
      <c r="U115" s="5">
        <f>Table1[[#This Row],[IP SET INSTALLATION]]*10*200</f>
        <v>0</v>
      </c>
      <c r="V115">
        <v>1463620</v>
      </c>
      <c r="W115">
        <v>0</v>
      </c>
      <c r="X115">
        <v>260000</v>
      </c>
      <c r="Y115">
        <v>8345</v>
      </c>
      <c r="Z115">
        <f>Table1[[#This Row],[CONSUMPTION T=(Q-P)*R+S]]+Table1[[#This Row],[IMPORTED ENERGY]]+-Table1[[#This Row],[EXPORTED ENERGY]]+Table1[[#This Row],[SRTPV CONSUMPTION]]</f>
        <v>1211965</v>
      </c>
      <c r="AA115">
        <v>1091701.1499999999</v>
      </c>
      <c r="AB115">
        <v>0</v>
      </c>
      <c r="AC115">
        <v>1091701.1499999999</v>
      </c>
      <c r="AD115" s="3">
        <f>(Table1[[#This Row],[NET CONSUMPTION X=T+U-V+W]]-Table1[[#This Row],[TOTAL SALES AA=Y+Z]])/Table1[[#This Row],[NET CONSUMPTION X=T+U-V+W]]*100</f>
        <v>9.9230464576122319</v>
      </c>
      <c r="AE115">
        <v>9480656.4100000001</v>
      </c>
      <c r="AF115">
        <v>7431429.4100000001</v>
      </c>
      <c r="AG115">
        <v>0.90080000000000005</v>
      </c>
      <c r="AH115">
        <v>0.78390000000000004</v>
      </c>
      <c r="AI115">
        <v>7.78</v>
      </c>
      <c r="AJ115" t="s">
        <v>179</v>
      </c>
      <c r="AL115" t="s">
        <v>89</v>
      </c>
      <c r="AM115">
        <v>12211</v>
      </c>
    </row>
    <row r="116" spans="1:40">
      <c r="A116">
        <v>76</v>
      </c>
      <c r="B116" t="s">
        <v>82</v>
      </c>
      <c r="C116" t="s">
        <v>96</v>
      </c>
      <c r="D116" t="s">
        <v>96</v>
      </c>
      <c r="E116" t="s">
        <v>97</v>
      </c>
      <c r="F116" t="s">
        <v>169</v>
      </c>
      <c r="G116" t="s">
        <v>97</v>
      </c>
      <c r="I116" t="s">
        <v>279</v>
      </c>
      <c r="J116" t="s">
        <v>92</v>
      </c>
      <c r="K116" t="s">
        <v>280</v>
      </c>
      <c r="L116">
        <v>2</v>
      </c>
      <c r="M116">
        <v>2</v>
      </c>
      <c r="N116">
        <v>0</v>
      </c>
      <c r="O116">
        <v>0</v>
      </c>
      <c r="P116">
        <v>0</v>
      </c>
      <c r="Q116">
        <v>1347.2059999999999</v>
      </c>
      <c r="R116">
        <v>1371.0820000000001</v>
      </c>
      <c r="S116">
        <v>40000</v>
      </c>
      <c r="T116">
        <v>0</v>
      </c>
      <c r="U116" s="5">
        <f>Table1[[#This Row],[IP SET INSTALLATION]]*10*200</f>
        <v>0</v>
      </c>
      <c r="V116">
        <v>955040</v>
      </c>
      <c r="W116">
        <v>48000</v>
      </c>
      <c r="X116">
        <v>0</v>
      </c>
      <c r="Y116">
        <v>0</v>
      </c>
      <c r="Z116">
        <f>Table1[[#This Row],[CONSUMPTION T=(Q-P)*R+S]]+Table1[[#This Row],[IMPORTED ENERGY]]+-Table1[[#This Row],[EXPORTED ENERGY]]+Table1[[#This Row],[SRTPV CONSUMPTION]]</f>
        <v>1003040</v>
      </c>
      <c r="AA116">
        <v>1013602.5</v>
      </c>
      <c r="AB116">
        <v>0</v>
      </c>
      <c r="AC116">
        <v>1013602.5</v>
      </c>
      <c r="AD116" s="3">
        <f>(Table1[[#This Row],[NET CONSUMPTION X=T+U-V+W]]-Table1[[#This Row],[TOTAL SALES AA=Y+Z]])/Table1[[#This Row],[NET CONSUMPTION X=T+U-V+W]]*100</f>
        <v>-1.0530487318551602</v>
      </c>
      <c r="AE116">
        <v>4039942</v>
      </c>
      <c r="AF116">
        <v>4039942</v>
      </c>
      <c r="AG116">
        <v>1.0105</v>
      </c>
      <c r="AH116">
        <v>1</v>
      </c>
      <c r="AI116">
        <v>-1.05</v>
      </c>
      <c r="AJ116" t="s">
        <v>281</v>
      </c>
      <c r="AL116" t="s">
        <v>89</v>
      </c>
      <c r="AM116">
        <v>12211</v>
      </c>
    </row>
    <row r="117" spans="1:40">
      <c r="A117">
        <v>78</v>
      </c>
      <c r="B117" t="s">
        <v>82</v>
      </c>
      <c r="C117" t="s">
        <v>96</v>
      </c>
      <c r="D117" t="s">
        <v>96</v>
      </c>
      <c r="E117" t="s">
        <v>97</v>
      </c>
      <c r="F117" t="s">
        <v>169</v>
      </c>
      <c r="G117" t="s">
        <v>97</v>
      </c>
      <c r="I117" t="s">
        <v>284</v>
      </c>
      <c r="J117" t="s">
        <v>92</v>
      </c>
      <c r="K117" t="s">
        <v>285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3698.2</v>
      </c>
      <c r="R117">
        <v>3869.6</v>
      </c>
      <c r="S117">
        <v>2000</v>
      </c>
      <c r="T117">
        <v>0</v>
      </c>
      <c r="U117" s="5">
        <f>Table1[[#This Row],[IP SET INSTALLATION]]*10*200</f>
        <v>0</v>
      </c>
      <c r="V117">
        <v>342800</v>
      </c>
      <c r="W117">
        <v>0</v>
      </c>
      <c r="X117">
        <v>0</v>
      </c>
      <c r="Y117">
        <v>0</v>
      </c>
      <c r="Z117">
        <f>Table1[[#This Row],[CONSUMPTION T=(Q-P)*R+S]]+Table1[[#This Row],[IMPORTED ENERGY]]+-Table1[[#This Row],[EXPORTED ENERGY]]+Table1[[#This Row],[SRTPV CONSUMPTION]]</f>
        <v>342800</v>
      </c>
      <c r="AA117">
        <v>344820</v>
      </c>
      <c r="AB117">
        <v>0</v>
      </c>
      <c r="AC117">
        <v>344820</v>
      </c>
      <c r="AD117" s="3">
        <f>(Table1[[#This Row],[NET CONSUMPTION X=T+U-V+W]]-Table1[[#This Row],[TOTAL SALES AA=Y+Z]])/Table1[[#This Row],[NET CONSUMPTION X=T+U-V+W]]*100</f>
        <v>-0.5892648774795799</v>
      </c>
      <c r="AE117">
        <v>2411769</v>
      </c>
      <c r="AF117">
        <v>2411769</v>
      </c>
      <c r="AG117">
        <v>1.0059</v>
      </c>
      <c r="AH117">
        <v>1</v>
      </c>
      <c r="AI117">
        <v>-0.59</v>
      </c>
      <c r="AL117" t="s">
        <v>89</v>
      </c>
      <c r="AM117">
        <v>12211</v>
      </c>
    </row>
    <row r="118" spans="1:40">
      <c r="A118">
        <v>97</v>
      </c>
      <c r="B118" t="s">
        <v>82</v>
      </c>
      <c r="C118" t="s">
        <v>96</v>
      </c>
      <c r="D118" t="s">
        <v>96</v>
      </c>
      <c r="E118" t="s">
        <v>97</v>
      </c>
      <c r="F118" t="s">
        <v>169</v>
      </c>
      <c r="G118" t="s">
        <v>97</v>
      </c>
      <c r="I118" t="s">
        <v>325</v>
      </c>
      <c r="J118" t="s">
        <v>92</v>
      </c>
      <c r="K118" t="s">
        <v>326</v>
      </c>
      <c r="L118">
        <v>4</v>
      </c>
      <c r="M118">
        <v>4</v>
      </c>
      <c r="N118">
        <v>0</v>
      </c>
      <c r="O118">
        <v>0</v>
      </c>
      <c r="P118">
        <v>0</v>
      </c>
      <c r="Q118">
        <v>585</v>
      </c>
      <c r="R118">
        <v>620.1</v>
      </c>
      <c r="S118">
        <v>2000</v>
      </c>
      <c r="T118">
        <v>0</v>
      </c>
      <c r="U118" s="5">
        <f>Table1[[#This Row],[IP SET INSTALLATION]]*10*200</f>
        <v>0</v>
      </c>
      <c r="V118">
        <v>70200</v>
      </c>
      <c r="W118">
        <v>0</v>
      </c>
      <c r="X118">
        <v>20000</v>
      </c>
      <c r="Y118">
        <v>3930</v>
      </c>
      <c r="Z118">
        <f>Table1[[#This Row],[CONSUMPTION T=(Q-P)*R+S]]+Table1[[#This Row],[IMPORTED ENERGY]]+-Table1[[#This Row],[EXPORTED ENERGY]]+Table1[[#This Row],[SRTPV CONSUMPTION]]</f>
        <v>54130</v>
      </c>
      <c r="AA118">
        <v>50795</v>
      </c>
      <c r="AB118">
        <v>0</v>
      </c>
      <c r="AC118">
        <v>50795</v>
      </c>
      <c r="AD118" s="3">
        <f>(Table1[[#This Row],[NET CONSUMPTION X=T+U-V+W]]-Table1[[#This Row],[TOTAL SALES AA=Y+Z]])/Table1[[#This Row],[NET CONSUMPTION X=T+U-V+W]]*100</f>
        <v>6.1610936634029185</v>
      </c>
      <c r="AE118">
        <v>692333</v>
      </c>
      <c r="AF118">
        <v>692333</v>
      </c>
      <c r="AG118">
        <v>0.93840000000000001</v>
      </c>
      <c r="AH118">
        <v>1</v>
      </c>
      <c r="AI118">
        <v>6.16</v>
      </c>
      <c r="AJ118" t="s">
        <v>179</v>
      </c>
      <c r="AL118" t="s">
        <v>89</v>
      </c>
      <c r="AM118">
        <v>12211</v>
      </c>
    </row>
  </sheetData>
  <mergeCells count="45">
    <mergeCell ref="A1:AM1"/>
    <mergeCell ref="A2:AM2"/>
    <mergeCell ref="A3:AM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I7"/>
    <mergeCell ref="J7"/>
    <mergeCell ref="K7"/>
    <mergeCell ref="L7"/>
    <mergeCell ref="M7"/>
    <mergeCell ref="N7"/>
    <mergeCell ref="O7"/>
    <mergeCell ref="P7"/>
    <mergeCell ref="Q7"/>
    <mergeCell ref="R7"/>
    <mergeCell ref="S7"/>
    <mergeCell ref="T7"/>
    <mergeCell ref="V7"/>
    <mergeCell ref="W7"/>
    <mergeCell ref="X7"/>
    <mergeCell ref="Y7"/>
    <mergeCell ref="Z7"/>
    <mergeCell ref="AA7"/>
    <mergeCell ref="AB7"/>
    <mergeCell ref="AC7"/>
    <mergeCell ref="AD7"/>
    <mergeCell ref="AE7"/>
    <mergeCell ref="AF7"/>
    <mergeCell ref="AG7"/>
    <mergeCell ref="AH7"/>
    <mergeCell ref="AI7"/>
    <mergeCell ref="AJ7"/>
    <mergeCell ref="AK7"/>
    <mergeCell ref="AL7"/>
    <mergeCell ref="AM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N49"/>
  <sheetViews>
    <sheetView tabSelected="1" topLeftCell="F1" workbookViewId="0">
      <selection activeCell="X22" sqref="X22"/>
    </sheetView>
  </sheetViews>
  <sheetFormatPr defaultRowHeight="15"/>
  <cols>
    <col min="1" max="1" width="9.140625" hidden="1" customWidth="1"/>
    <col min="2" max="3" width="20.7109375" hidden="1" customWidth="1"/>
    <col min="4" max="4" width="12.28515625" hidden="1" customWidth="1"/>
    <col min="5" max="5" width="16.28515625" hidden="1" customWidth="1"/>
    <col min="6" max="6" width="21.28515625" customWidth="1"/>
    <col min="7" max="7" width="18.28515625" hidden="1" customWidth="1"/>
    <col min="8" max="8" width="16.7109375" hidden="1" customWidth="1"/>
    <col min="9" max="9" width="26.28515625" customWidth="1"/>
    <col min="10" max="10" width="11.28515625" customWidth="1"/>
    <col min="11" max="11" width="18.85546875" customWidth="1"/>
    <col min="12" max="12" width="13.42578125" hidden="1" customWidth="1"/>
    <col min="13" max="13" width="20" hidden="1" customWidth="1"/>
    <col min="14" max="14" width="21.85546875" hidden="1" customWidth="1"/>
    <col min="15" max="15" width="10.85546875" hidden="1" customWidth="1"/>
    <col min="16" max="16" width="15.7109375" hidden="1" customWidth="1"/>
    <col min="17" max="18" width="12" hidden="1" customWidth="1"/>
    <col min="19" max="19" width="7.42578125" hidden="1" customWidth="1"/>
    <col min="20" max="20" width="23.5703125" hidden="1" customWidth="1"/>
    <col min="21" max="21" width="13.28515625" style="5" hidden="1" customWidth="1"/>
    <col min="22" max="24" width="10.5703125" customWidth="1"/>
    <col min="25" max="25" width="10.5703125" hidden="1" customWidth="1"/>
    <col min="26" max="30" width="10.5703125" customWidth="1"/>
    <col min="31" max="31" width="15.140625" hidden="1" customWidth="1"/>
    <col min="32" max="32" width="15.28515625" hidden="1" customWidth="1"/>
    <col min="33" max="33" width="29.42578125" hidden="1" customWidth="1"/>
    <col min="34" max="35" width="34.7109375" hidden="1" customWidth="1"/>
    <col min="36" max="36" width="93.85546875" hidden="1" customWidth="1"/>
    <col min="37" max="37" width="11.140625" hidden="1" customWidth="1"/>
    <col min="38" max="38" width="19.5703125" hidden="1" customWidth="1"/>
    <col min="39" max="39" width="12.140625" hidden="1" customWidth="1"/>
  </cols>
  <sheetData>
    <row r="1" spans="1:40" ht="18.75">
      <c r="A1" s="16" t="s">
        <v>0</v>
      </c>
      <c r="B1" s="16" t="s">
        <v>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  <c r="I1" s="16" t="s">
        <v>0</v>
      </c>
      <c r="J1" s="16" t="s">
        <v>0</v>
      </c>
      <c r="K1" s="16" t="s">
        <v>0</v>
      </c>
      <c r="L1" s="16" t="s">
        <v>0</v>
      </c>
      <c r="M1" s="16" t="s">
        <v>0</v>
      </c>
      <c r="N1" s="16" t="s">
        <v>0</v>
      </c>
      <c r="O1" s="16" t="s">
        <v>0</v>
      </c>
      <c r="P1" s="16" t="s">
        <v>0</v>
      </c>
      <c r="Q1" s="16" t="s">
        <v>0</v>
      </c>
      <c r="R1" s="16" t="s">
        <v>0</v>
      </c>
      <c r="S1" s="16" t="s">
        <v>0</v>
      </c>
      <c r="T1" s="16" t="s">
        <v>0</v>
      </c>
      <c r="U1" s="16"/>
      <c r="V1" s="16" t="s">
        <v>0</v>
      </c>
      <c r="W1" s="16" t="s">
        <v>0</v>
      </c>
      <c r="X1" s="16" t="s">
        <v>0</v>
      </c>
      <c r="Y1" s="16" t="s">
        <v>0</v>
      </c>
      <c r="Z1" s="16" t="s">
        <v>0</v>
      </c>
      <c r="AA1" s="16" t="s">
        <v>0</v>
      </c>
      <c r="AB1" s="16" t="s">
        <v>0</v>
      </c>
      <c r="AC1" s="16" t="s">
        <v>0</v>
      </c>
      <c r="AD1" s="16" t="s">
        <v>0</v>
      </c>
      <c r="AE1" s="16" t="s">
        <v>0</v>
      </c>
      <c r="AF1" s="16" t="s">
        <v>0</v>
      </c>
      <c r="AG1" s="16" t="s">
        <v>0</v>
      </c>
      <c r="AH1" s="16" t="s">
        <v>0</v>
      </c>
      <c r="AI1" s="16" t="s">
        <v>0</v>
      </c>
      <c r="AJ1" s="16" t="s">
        <v>0</v>
      </c>
      <c r="AK1" s="16" t="s">
        <v>0</v>
      </c>
      <c r="AL1" s="16" t="s">
        <v>0</v>
      </c>
      <c r="AM1" s="16" t="s">
        <v>0</v>
      </c>
    </row>
    <row r="2" spans="1:40" ht="18.75">
      <c r="A2" s="16" t="s">
        <v>1</v>
      </c>
      <c r="B2" s="16" t="s">
        <v>1</v>
      </c>
      <c r="C2" s="16" t="s">
        <v>1</v>
      </c>
      <c r="D2" s="16" t="s">
        <v>1</v>
      </c>
      <c r="E2" s="16" t="s">
        <v>1</v>
      </c>
      <c r="F2" s="16" t="s">
        <v>1</v>
      </c>
      <c r="G2" s="16" t="s">
        <v>1</v>
      </c>
      <c r="H2" s="16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6" t="s">
        <v>1</v>
      </c>
      <c r="P2" s="16" t="s">
        <v>1</v>
      </c>
      <c r="Q2" s="16" t="s">
        <v>1</v>
      </c>
      <c r="R2" s="16" t="s">
        <v>1</v>
      </c>
      <c r="S2" s="16" t="s">
        <v>1</v>
      </c>
      <c r="T2" s="16" t="s">
        <v>1</v>
      </c>
      <c r="U2" s="16"/>
      <c r="V2" s="16" t="s">
        <v>1</v>
      </c>
      <c r="W2" s="16" t="s">
        <v>1</v>
      </c>
      <c r="X2" s="16" t="s">
        <v>1</v>
      </c>
      <c r="Y2" s="16" t="s">
        <v>1</v>
      </c>
      <c r="Z2" s="16" t="s">
        <v>1</v>
      </c>
      <c r="AA2" s="16" t="s">
        <v>1</v>
      </c>
      <c r="AB2" s="16" t="s">
        <v>1</v>
      </c>
      <c r="AC2" s="16" t="s">
        <v>1</v>
      </c>
      <c r="AD2" s="16" t="s">
        <v>1</v>
      </c>
      <c r="AE2" s="16" t="s">
        <v>1</v>
      </c>
      <c r="AF2" s="16" t="s">
        <v>1</v>
      </c>
      <c r="AG2" s="16" t="s">
        <v>1</v>
      </c>
      <c r="AH2" s="16" t="s">
        <v>1</v>
      </c>
      <c r="AI2" s="16" t="s">
        <v>1</v>
      </c>
      <c r="AJ2" s="16" t="s">
        <v>1</v>
      </c>
      <c r="AK2" s="16" t="s">
        <v>1</v>
      </c>
      <c r="AL2" s="16" t="s">
        <v>1</v>
      </c>
      <c r="AM2" s="16" t="s">
        <v>1</v>
      </c>
    </row>
    <row r="3" spans="1:40" ht="18.75">
      <c r="A3" s="16" t="s">
        <v>2</v>
      </c>
      <c r="B3" s="16" t="s">
        <v>2</v>
      </c>
      <c r="C3" s="16" t="s">
        <v>2</v>
      </c>
      <c r="D3" s="16" t="s">
        <v>2</v>
      </c>
      <c r="E3" s="16" t="s">
        <v>2</v>
      </c>
      <c r="F3" s="16" t="s">
        <v>2</v>
      </c>
      <c r="G3" s="16" t="s">
        <v>2</v>
      </c>
      <c r="H3" s="16" t="s">
        <v>2</v>
      </c>
      <c r="I3" s="16" t="s">
        <v>2</v>
      </c>
      <c r="J3" s="16" t="s">
        <v>2</v>
      </c>
      <c r="K3" s="16" t="s">
        <v>2</v>
      </c>
      <c r="L3" s="16" t="s">
        <v>2</v>
      </c>
      <c r="M3" s="16" t="s">
        <v>2</v>
      </c>
      <c r="N3" s="16" t="s">
        <v>2</v>
      </c>
      <c r="O3" s="16" t="s">
        <v>2</v>
      </c>
      <c r="P3" s="16" t="s">
        <v>2</v>
      </c>
      <c r="Q3" s="16" t="s">
        <v>2</v>
      </c>
      <c r="R3" s="16" t="s">
        <v>2</v>
      </c>
      <c r="S3" s="16" t="s">
        <v>2</v>
      </c>
      <c r="T3" s="16" t="s">
        <v>2</v>
      </c>
      <c r="U3" s="16"/>
      <c r="V3" s="16" t="s">
        <v>2</v>
      </c>
      <c r="W3" s="16" t="s">
        <v>2</v>
      </c>
      <c r="X3" s="16" t="s">
        <v>2</v>
      </c>
      <c r="Y3" s="16" t="s">
        <v>2</v>
      </c>
      <c r="Z3" s="16" t="s">
        <v>2</v>
      </c>
      <c r="AA3" s="16" t="s">
        <v>2</v>
      </c>
      <c r="AB3" s="16" t="s">
        <v>2</v>
      </c>
      <c r="AC3" s="16" t="s">
        <v>2</v>
      </c>
      <c r="AD3" s="16" t="s">
        <v>2</v>
      </c>
      <c r="AE3" s="16" t="s">
        <v>2</v>
      </c>
      <c r="AF3" s="16" t="s">
        <v>2</v>
      </c>
      <c r="AG3" s="16" t="s">
        <v>2</v>
      </c>
      <c r="AH3" s="16" t="s">
        <v>2</v>
      </c>
      <c r="AI3" s="16" t="s">
        <v>2</v>
      </c>
      <c r="AJ3" s="16" t="s">
        <v>2</v>
      </c>
      <c r="AK3" s="16" t="s">
        <v>2</v>
      </c>
      <c r="AL3" s="16" t="s">
        <v>2</v>
      </c>
      <c r="AM3" s="16" t="s">
        <v>2</v>
      </c>
    </row>
    <row r="4" spans="1:40">
      <c r="A4" s="1"/>
      <c r="B4" s="10" t="s">
        <v>3</v>
      </c>
      <c r="C4" s="11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0">
      <c r="A5" s="1"/>
      <c r="B5" s="10" t="s">
        <v>5</v>
      </c>
      <c r="C5" s="10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0">
      <c r="A7" s="9"/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6"/>
      <c r="V7" s="9" t="s">
        <v>26</v>
      </c>
      <c r="W7" s="9" t="s">
        <v>27</v>
      </c>
      <c r="X7" s="9" t="s">
        <v>28</v>
      </c>
      <c r="Y7" s="9" t="s">
        <v>29</v>
      </c>
      <c r="Z7" s="9" t="s">
        <v>30</v>
      </c>
      <c r="AA7" s="9" t="s">
        <v>31</v>
      </c>
      <c r="AB7" s="9" t="s">
        <v>32</v>
      </c>
      <c r="AC7" s="9" t="s">
        <v>33</v>
      </c>
      <c r="AD7" s="9" t="s">
        <v>34</v>
      </c>
      <c r="AE7" s="9" t="s">
        <v>35</v>
      </c>
      <c r="AF7" s="9" t="s">
        <v>36</v>
      </c>
      <c r="AG7" s="9" t="s">
        <v>37</v>
      </c>
      <c r="AH7" s="8" t="s">
        <v>38</v>
      </c>
      <c r="AI7" s="8" t="s">
        <v>39</v>
      </c>
      <c r="AJ7" s="8" t="s">
        <v>40</v>
      </c>
      <c r="AK7" s="8" t="s">
        <v>41</v>
      </c>
      <c r="AL7" s="8" t="s">
        <v>42</v>
      </c>
      <c r="AM7" s="8" t="s">
        <v>43</v>
      </c>
    </row>
    <row r="8" spans="1:40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s="5" t="s">
        <v>355</v>
      </c>
      <c r="V8" t="s">
        <v>64</v>
      </c>
      <c r="W8" t="s">
        <v>65</v>
      </c>
      <c r="X8" t="s">
        <v>66</v>
      </c>
      <c r="Y8" t="s">
        <v>67</v>
      </c>
      <c r="Z8" t="s">
        <v>68</v>
      </c>
      <c r="AA8" t="s">
        <v>69</v>
      </c>
      <c r="AB8" t="s">
        <v>70</v>
      </c>
      <c r="AC8" t="s">
        <v>71</v>
      </c>
      <c r="AD8" t="s">
        <v>72</v>
      </c>
      <c r="AE8" t="s">
        <v>73</v>
      </c>
      <c r="AF8" t="s">
        <v>74</v>
      </c>
      <c r="AG8" t="s">
        <v>75</v>
      </c>
      <c r="AH8" t="s">
        <v>76</v>
      </c>
      <c r="AI8" t="s">
        <v>77</v>
      </c>
      <c r="AJ8" t="s">
        <v>78</v>
      </c>
      <c r="AK8" t="s">
        <v>79</v>
      </c>
      <c r="AL8" t="s">
        <v>80</v>
      </c>
      <c r="AM8" t="s">
        <v>81</v>
      </c>
      <c r="AN8" t="s">
        <v>356</v>
      </c>
    </row>
    <row r="9" spans="1:40">
      <c r="A9">
        <v>44</v>
      </c>
      <c r="B9" t="s">
        <v>82</v>
      </c>
      <c r="C9" t="s">
        <v>96</v>
      </c>
      <c r="D9" t="s">
        <v>105</v>
      </c>
      <c r="E9" t="s">
        <v>118</v>
      </c>
      <c r="F9" t="s">
        <v>119</v>
      </c>
      <c r="G9" t="s">
        <v>118</v>
      </c>
      <c r="I9" t="s">
        <v>203</v>
      </c>
      <c r="J9" t="s">
        <v>92</v>
      </c>
      <c r="K9" t="s">
        <v>204</v>
      </c>
      <c r="L9">
        <v>146</v>
      </c>
      <c r="M9">
        <v>48</v>
      </c>
      <c r="N9">
        <v>98</v>
      </c>
      <c r="O9">
        <v>0</v>
      </c>
      <c r="P9">
        <v>0</v>
      </c>
      <c r="Q9">
        <v>1444.5160000000001</v>
      </c>
      <c r="R9">
        <v>1444.5160000000001</v>
      </c>
      <c r="S9">
        <v>20000</v>
      </c>
      <c r="T9">
        <v>0</v>
      </c>
      <c r="U9" s="5">
        <f>Table13[[#This Row],[IP SET INSTALLATION]]*10*200</f>
        <v>0</v>
      </c>
      <c r="V9">
        <v>0</v>
      </c>
      <c r="W9" s="5">
        <v>250000</v>
      </c>
      <c r="X9">
        <v>0</v>
      </c>
      <c r="Y9">
        <v>0</v>
      </c>
      <c r="Z9">
        <f>Table13[[#This Row],[CONSUMPTION T=(Q-P)*R+S]]+Table13[[#This Row],[IMPORTED ENERGY]]+-Table13[[#This Row],[EXPORTED ENERGY]]+Table13[[#This Row],[SRTPV CONSUMPTION]]</f>
        <v>250000</v>
      </c>
      <c r="AA9">
        <v>244066.5</v>
      </c>
      <c r="AB9">
        <v>0</v>
      </c>
      <c r="AC9">
        <v>244066.5</v>
      </c>
      <c r="AD9" s="3">
        <f>(Table13[[#This Row],[NET CONSUMPTION X=T+U-V+W]]-Table13[[#This Row],[TOTAL SALES AA=Y+Z]])/Table13[[#This Row],[NET CONSUMPTION X=T+U-V+W]]*100</f>
        <v>2.3734000000000002</v>
      </c>
      <c r="AE9">
        <v>1546333.19</v>
      </c>
      <c r="AF9">
        <v>1186494.19</v>
      </c>
      <c r="AG9">
        <v>0</v>
      </c>
      <c r="AH9">
        <v>0.76729999999999998</v>
      </c>
      <c r="AI9">
        <v>76.73</v>
      </c>
      <c r="AL9" t="s">
        <v>89</v>
      </c>
      <c r="AM9">
        <v>12431</v>
      </c>
      <c r="AN9" t="s">
        <v>357</v>
      </c>
    </row>
    <row r="10" spans="1:40">
      <c r="A10">
        <v>101</v>
      </c>
      <c r="B10" t="s">
        <v>82</v>
      </c>
      <c r="C10" t="s">
        <v>96</v>
      </c>
      <c r="D10" t="s">
        <v>105</v>
      </c>
      <c r="E10" t="s">
        <v>118</v>
      </c>
      <c r="F10" t="s">
        <v>194</v>
      </c>
      <c r="G10" t="s">
        <v>118</v>
      </c>
      <c r="I10" t="s">
        <v>334</v>
      </c>
      <c r="J10" t="s">
        <v>87</v>
      </c>
      <c r="K10" t="s">
        <v>335</v>
      </c>
      <c r="L10">
        <v>390</v>
      </c>
      <c r="M10">
        <v>374</v>
      </c>
      <c r="N10">
        <v>16</v>
      </c>
      <c r="O10">
        <v>371</v>
      </c>
      <c r="P10">
        <v>0</v>
      </c>
      <c r="Q10">
        <v>803.14200000000005</v>
      </c>
      <c r="R10">
        <v>813.21199999999999</v>
      </c>
      <c r="S10">
        <v>20000</v>
      </c>
      <c r="T10">
        <v>0</v>
      </c>
      <c r="U10" s="5">
        <f>Table13[[#This Row],[IP SET INSTALLATION]]*10*200</f>
        <v>742000</v>
      </c>
      <c r="V10">
        <v>201400</v>
      </c>
      <c r="W10" s="5">
        <v>180000</v>
      </c>
      <c r="X10">
        <v>0</v>
      </c>
      <c r="Y10">
        <v>0</v>
      </c>
      <c r="Z10">
        <f>Table13[[#This Row],[CONSUMPTION T=(Q-P)*R+S]]+Table13[[#This Row],[IMPORTED ENERGY]]+-Table13[[#This Row],[EXPORTED ENERGY]]+Table13[[#This Row],[SRTPV CONSUMPTION]]</f>
        <v>381400</v>
      </c>
      <c r="AA10">
        <v>125</v>
      </c>
      <c r="AB10">
        <v>181838.23</v>
      </c>
      <c r="AC10">
        <v>181963.23</v>
      </c>
      <c r="AD10" s="3">
        <f>(Table13[[#This Row],[NET CONSUMPTION X=T+U-V+W]]-Table13[[#This Row],[TOTAL SALES AA=Y+Z]])/Table13[[#This Row],[NET CONSUMPTION X=T+U-V+W]]*100</f>
        <v>52.290710540115356</v>
      </c>
      <c r="AE10">
        <v>1641518.99</v>
      </c>
      <c r="AF10">
        <v>1641290.99</v>
      </c>
      <c r="AG10">
        <v>0.90349999999999997</v>
      </c>
      <c r="AH10">
        <v>0.99990000000000001</v>
      </c>
      <c r="AI10">
        <v>9.65</v>
      </c>
      <c r="AL10" t="s">
        <v>89</v>
      </c>
      <c r="AM10">
        <v>12431</v>
      </c>
      <c r="AN10" t="s">
        <v>391</v>
      </c>
    </row>
    <row r="11" spans="1:40">
      <c r="A11">
        <v>92</v>
      </c>
      <c r="B11" t="s">
        <v>82</v>
      </c>
      <c r="C11" t="s">
        <v>96</v>
      </c>
      <c r="D11" t="s">
        <v>105</v>
      </c>
      <c r="E11" t="s">
        <v>118</v>
      </c>
      <c r="F11" t="s">
        <v>156</v>
      </c>
      <c r="G11" t="s">
        <v>118</v>
      </c>
      <c r="I11" t="s">
        <v>313</v>
      </c>
      <c r="J11" t="s">
        <v>102</v>
      </c>
      <c r="K11" t="s">
        <v>314</v>
      </c>
      <c r="L11">
        <v>234</v>
      </c>
      <c r="M11">
        <v>220</v>
      </c>
      <c r="N11">
        <v>14</v>
      </c>
      <c r="O11">
        <v>0</v>
      </c>
      <c r="P11">
        <v>0</v>
      </c>
      <c r="Q11">
        <v>11980.2</v>
      </c>
      <c r="R11">
        <v>12255.5</v>
      </c>
      <c r="S11">
        <v>2000</v>
      </c>
      <c r="T11">
        <v>0</v>
      </c>
      <c r="U11" s="5">
        <f>Table13[[#This Row],[IP SET INSTALLATION]]*10*200</f>
        <v>0</v>
      </c>
      <c r="V11">
        <v>550600</v>
      </c>
      <c r="W11">
        <v>0</v>
      </c>
      <c r="X11" s="5">
        <v>80000</v>
      </c>
      <c r="Y11">
        <v>0</v>
      </c>
      <c r="Z11">
        <f>Table13[[#This Row],[CONSUMPTION T=(Q-P)*R+S]]+Table13[[#This Row],[IMPORTED ENERGY]]+-Table13[[#This Row],[EXPORTED ENERGY]]+Table13[[#This Row],[SRTPV CONSUMPTION]]</f>
        <v>470600</v>
      </c>
      <c r="AA11">
        <v>424883.6</v>
      </c>
      <c r="AB11">
        <v>0</v>
      </c>
      <c r="AC11">
        <v>424883.6</v>
      </c>
      <c r="AD11" s="3">
        <f>(Table13[[#This Row],[NET CONSUMPTION X=T+U-V+W]]-Table13[[#This Row],[TOTAL SALES AA=Y+Z]])/Table13[[#This Row],[NET CONSUMPTION X=T+U-V+W]]*100</f>
        <v>9.7144921376965616</v>
      </c>
      <c r="AE11">
        <v>4576623.5599999996</v>
      </c>
      <c r="AF11">
        <v>1950508.56</v>
      </c>
      <c r="AG11">
        <v>0.77170000000000005</v>
      </c>
      <c r="AH11">
        <v>0.42620000000000002</v>
      </c>
      <c r="AI11">
        <v>9.73</v>
      </c>
      <c r="AL11" t="s">
        <v>89</v>
      </c>
      <c r="AM11">
        <v>12431</v>
      </c>
      <c r="AN11" t="s">
        <v>396</v>
      </c>
    </row>
    <row r="12" spans="1:40">
      <c r="A12">
        <v>79</v>
      </c>
      <c r="B12" t="s">
        <v>82</v>
      </c>
      <c r="C12" t="s">
        <v>96</v>
      </c>
      <c r="D12" t="s">
        <v>105</v>
      </c>
      <c r="E12" t="s">
        <v>118</v>
      </c>
      <c r="F12" t="s">
        <v>194</v>
      </c>
      <c r="G12" t="s">
        <v>118</v>
      </c>
      <c r="I12" t="s">
        <v>286</v>
      </c>
      <c r="J12" t="s">
        <v>87</v>
      </c>
      <c r="K12" t="s">
        <v>287</v>
      </c>
      <c r="L12">
        <v>300</v>
      </c>
      <c r="M12">
        <v>298</v>
      </c>
      <c r="N12">
        <v>2</v>
      </c>
      <c r="O12">
        <v>297</v>
      </c>
      <c r="P12">
        <v>0</v>
      </c>
      <c r="Q12">
        <v>1016.51</v>
      </c>
      <c r="R12">
        <v>1037.5450000000001</v>
      </c>
      <c r="S12">
        <v>20000</v>
      </c>
      <c r="T12">
        <v>0</v>
      </c>
      <c r="U12" s="5">
        <f>Table13[[#This Row],[IP SET INSTALLATION]]*10*200</f>
        <v>594000</v>
      </c>
      <c r="V12">
        <v>420700</v>
      </c>
      <c r="W12" s="5">
        <v>70000</v>
      </c>
      <c r="X12">
        <v>0</v>
      </c>
      <c r="Y12">
        <v>0</v>
      </c>
      <c r="Z12">
        <f>Table13[[#This Row],[CONSUMPTION T=(Q-P)*R+S]]+Table13[[#This Row],[IMPORTED ENERGY]]+-Table13[[#This Row],[EXPORTED ENERGY]]+Table13[[#This Row],[SRTPV CONSUMPTION]]</f>
        <v>490700</v>
      </c>
      <c r="AA12">
        <v>0</v>
      </c>
      <c r="AB12">
        <v>380103.57</v>
      </c>
      <c r="AC12">
        <v>380103.57</v>
      </c>
      <c r="AD12" s="3">
        <f>(Table13[[#This Row],[NET CONSUMPTION X=T+U-V+W]]-Table13[[#This Row],[TOTAL SALES AA=Y+Z]])/Table13[[#This Row],[NET CONSUMPTION X=T+U-V+W]]*100</f>
        <v>22.538502139800283</v>
      </c>
      <c r="AE12">
        <v>3428535.33</v>
      </c>
      <c r="AF12">
        <v>3428535.33</v>
      </c>
      <c r="AG12">
        <v>0.90349999999999997</v>
      </c>
      <c r="AH12">
        <v>1</v>
      </c>
      <c r="AI12">
        <v>9.65</v>
      </c>
      <c r="AL12" t="s">
        <v>89</v>
      </c>
      <c r="AM12">
        <v>12431</v>
      </c>
      <c r="AN12" t="s">
        <v>395</v>
      </c>
    </row>
    <row r="13" spans="1:40">
      <c r="A13">
        <v>82</v>
      </c>
      <c r="B13" t="s">
        <v>82</v>
      </c>
      <c r="C13" t="s">
        <v>96</v>
      </c>
      <c r="D13" t="s">
        <v>105</v>
      </c>
      <c r="E13" t="s">
        <v>118</v>
      </c>
      <c r="F13" t="s">
        <v>119</v>
      </c>
      <c r="G13" t="s">
        <v>118</v>
      </c>
      <c r="I13" t="s">
        <v>292</v>
      </c>
      <c r="J13" t="s">
        <v>92</v>
      </c>
      <c r="K13" t="s">
        <v>293</v>
      </c>
      <c r="L13">
        <v>10</v>
      </c>
      <c r="M13">
        <v>7</v>
      </c>
      <c r="N13">
        <v>3</v>
      </c>
      <c r="O13">
        <v>0</v>
      </c>
      <c r="P13">
        <v>0</v>
      </c>
      <c r="Q13">
        <v>443.85199999999998</v>
      </c>
      <c r="R13">
        <v>525.65599999999995</v>
      </c>
      <c r="S13">
        <v>20000</v>
      </c>
      <c r="T13">
        <v>0</v>
      </c>
      <c r="U13" s="5">
        <f>Table13[[#This Row],[IP SET INSTALLATION]]*10*200</f>
        <v>0</v>
      </c>
      <c r="V13">
        <v>1636080</v>
      </c>
      <c r="W13">
        <v>0</v>
      </c>
      <c r="X13" s="5">
        <v>380000</v>
      </c>
      <c r="Y13">
        <v>0</v>
      </c>
      <c r="Z13">
        <f>Table13[[#This Row],[CONSUMPTION T=(Q-P)*R+S]]+Table13[[#This Row],[IMPORTED ENERGY]]+-Table13[[#This Row],[EXPORTED ENERGY]]+Table13[[#This Row],[SRTPV CONSUMPTION]]</f>
        <v>1256080</v>
      </c>
      <c r="AA13">
        <v>1188288.1000000001</v>
      </c>
      <c r="AB13">
        <v>0</v>
      </c>
      <c r="AC13">
        <v>1188288.1000000001</v>
      </c>
      <c r="AD13" s="3">
        <f>(Table13[[#This Row],[NET CONSUMPTION X=T+U-V+W]]-Table13[[#This Row],[TOTAL SALES AA=Y+Z]])/Table13[[#This Row],[NET CONSUMPTION X=T+U-V+W]]*100</f>
        <v>5.3971005031526582</v>
      </c>
      <c r="AE13">
        <v>7984912</v>
      </c>
      <c r="AF13">
        <v>7985017</v>
      </c>
      <c r="AG13">
        <v>0.72629999999999995</v>
      </c>
      <c r="AH13">
        <v>1</v>
      </c>
      <c r="AI13">
        <v>27.37</v>
      </c>
      <c r="AL13" t="s">
        <v>89</v>
      </c>
      <c r="AM13">
        <v>12431</v>
      </c>
      <c r="AN13" t="s">
        <v>359</v>
      </c>
    </row>
    <row r="14" spans="1:40">
      <c r="A14">
        <v>46</v>
      </c>
      <c r="B14" t="s">
        <v>82</v>
      </c>
      <c r="C14" t="s">
        <v>96</v>
      </c>
      <c r="D14" t="s">
        <v>105</v>
      </c>
      <c r="E14" t="s">
        <v>118</v>
      </c>
      <c r="F14" t="s">
        <v>194</v>
      </c>
      <c r="G14" t="s">
        <v>118</v>
      </c>
      <c r="I14" t="s">
        <v>208</v>
      </c>
      <c r="J14" t="s">
        <v>87</v>
      </c>
      <c r="K14" t="s">
        <v>209</v>
      </c>
      <c r="L14">
        <v>251</v>
      </c>
      <c r="M14">
        <v>240</v>
      </c>
      <c r="N14">
        <v>11</v>
      </c>
      <c r="O14">
        <v>239</v>
      </c>
      <c r="P14">
        <v>0</v>
      </c>
      <c r="Q14">
        <v>830.91700000000003</v>
      </c>
      <c r="R14">
        <v>841.05399999999997</v>
      </c>
      <c r="S14">
        <v>20000</v>
      </c>
      <c r="T14">
        <v>0</v>
      </c>
      <c r="U14" s="5">
        <f>Table13[[#This Row],[IP SET INSTALLATION]]*10*200</f>
        <v>478000</v>
      </c>
      <c r="V14">
        <v>202740</v>
      </c>
      <c r="W14" s="5">
        <v>80000</v>
      </c>
      <c r="X14">
        <v>0</v>
      </c>
      <c r="Y14">
        <v>0</v>
      </c>
      <c r="Z14">
        <f>Table13[[#This Row],[CONSUMPTION T=(Q-P)*R+S]]+Table13[[#This Row],[IMPORTED ENERGY]]+-Table13[[#This Row],[EXPORTED ENERGY]]+Table13[[#This Row],[SRTPV CONSUMPTION]]</f>
        <v>282740</v>
      </c>
      <c r="AA14">
        <v>0</v>
      </c>
      <c r="AB14">
        <v>183176.77</v>
      </c>
      <c r="AC14">
        <v>183176.77</v>
      </c>
      <c r="AD14" s="3">
        <f>(Table13[[#This Row],[NET CONSUMPTION X=T+U-V+W]]-Table13[[#This Row],[TOTAL SALES AA=Y+Z]])/Table13[[#This Row],[NET CONSUMPTION X=T+U-V+W]]*100</f>
        <v>35.213705170828327</v>
      </c>
      <c r="AE14">
        <v>1652254.8</v>
      </c>
      <c r="AF14">
        <v>1652254.8</v>
      </c>
      <c r="AG14">
        <v>0.90349999999999997</v>
      </c>
      <c r="AH14">
        <v>1</v>
      </c>
      <c r="AI14">
        <v>9.65</v>
      </c>
      <c r="AL14" t="s">
        <v>89</v>
      </c>
      <c r="AM14">
        <v>12431</v>
      </c>
      <c r="AN14" t="s">
        <v>397</v>
      </c>
    </row>
    <row r="15" spans="1:40">
      <c r="A15">
        <v>100</v>
      </c>
      <c r="B15" t="s">
        <v>82</v>
      </c>
      <c r="C15" t="s">
        <v>96</v>
      </c>
      <c r="D15" t="s">
        <v>105</v>
      </c>
      <c r="E15" t="s">
        <v>118</v>
      </c>
      <c r="F15" t="s">
        <v>194</v>
      </c>
      <c r="G15" t="s">
        <v>118</v>
      </c>
      <c r="I15" t="s">
        <v>332</v>
      </c>
      <c r="J15" t="s">
        <v>102</v>
      </c>
      <c r="K15" t="s">
        <v>333</v>
      </c>
      <c r="L15">
        <v>4289</v>
      </c>
      <c r="M15">
        <v>2796</v>
      </c>
      <c r="N15">
        <v>1493</v>
      </c>
      <c r="O15">
        <v>2</v>
      </c>
      <c r="P15">
        <v>0</v>
      </c>
      <c r="Q15">
        <v>1857.626</v>
      </c>
      <c r="R15">
        <v>1886.9760000000001</v>
      </c>
      <c r="S15">
        <v>20000</v>
      </c>
      <c r="T15">
        <v>0</v>
      </c>
      <c r="U15" s="5">
        <f>Table13[[#This Row],[IP SET INSTALLATION]]*10*200</f>
        <v>4000</v>
      </c>
      <c r="V15">
        <v>587000</v>
      </c>
      <c r="W15">
        <v>0</v>
      </c>
      <c r="X15" s="5">
        <v>180000</v>
      </c>
      <c r="Y15">
        <v>228.4</v>
      </c>
      <c r="Z15">
        <f>Table13[[#This Row],[CONSUMPTION T=(Q-P)*R+S]]+Table13[[#This Row],[IMPORTED ENERGY]]+-Table13[[#This Row],[EXPORTED ENERGY]]+Table13[[#This Row],[SRTPV CONSUMPTION]]</f>
        <v>407228.4</v>
      </c>
      <c r="AA15">
        <v>371970.9</v>
      </c>
      <c r="AB15">
        <v>1340.3</v>
      </c>
      <c r="AC15">
        <v>373311.2</v>
      </c>
      <c r="AD15" s="3">
        <f>(Table13[[#This Row],[NET CONSUMPTION X=T+U-V+W]]-Table13[[#This Row],[TOTAL SALES AA=Y+Z]])/Table13[[#This Row],[NET CONSUMPTION X=T+U-V+W]]*100</f>
        <v>8.328790428172498</v>
      </c>
      <c r="AE15">
        <v>4098688.76</v>
      </c>
      <c r="AF15">
        <v>1627123.76</v>
      </c>
      <c r="AG15">
        <v>0.63570000000000004</v>
      </c>
      <c r="AH15">
        <v>0.39700000000000002</v>
      </c>
      <c r="AI15">
        <v>14.46</v>
      </c>
      <c r="AL15" t="s">
        <v>89</v>
      </c>
      <c r="AM15">
        <v>12431</v>
      </c>
      <c r="AN15" t="s">
        <v>390</v>
      </c>
    </row>
    <row r="16" spans="1:40">
      <c r="A16">
        <v>104</v>
      </c>
      <c r="B16" t="s">
        <v>82</v>
      </c>
      <c r="C16" t="s">
        <v>96</v>
      </c>
      <c r="D16" t="s">
        <v>105</v>
      </c>
      <c r="E16" t="s">
        <v>118</v>
      </c>
      <c r="F16" t="s">
        <v>124</v>
      </c>
      <c r="G16" t="s">
        <v>118</v>
      </c>
      <c r="I16" t="s">
        <v>341</v>
      </c>
      <c r="J16" t="s">
        <v>87</v>
      </c>
      <c r="K16" t="s">
        <v>342</v>
      </c>
      <c r="L16">
        <v>496</v>
      </c>
      <c r="M16">
        <v>474</v>
      </c>
      <c r="N16">
        <v>22</v>
      </c>
      <c r="O16">
        <v>469</v>
      </c>
      <c r="P16">
        <v>1</v>
      </c>
      <c r="Q16">
        <v>12743</v>
      </c>
      <c r="R16">
        <v>12858</v>
      </c>
      <c r="S16">
        <v>2000</v>
      </c>
      <c r="T16">
        <v>0</v>
      </c>
      <c r="U16" s="5">
        <f>Table13[[#This Row],[IP SET INSTALLATION]]*10*200</f>
        <v>938000</v>
      </c>
      <c r="V16">
        <v>230000</v>
      </c>
      <c r="W16" s="5">
        <v>230000</v>
      </c>
      <c r="X16">
        <v>0</v>
      </c>
      <c r="Y16">
        <v>0</v>
      </c>
      <c r="Z16">
        <f>Table13[[#This Row],[CONSUMPTION T=(Q-P)*R+S]]+Table13[[#This Row],[IMPORTED ENERGY]]+-Table13[[#This Row],[EXPORTED ENERGY]]+Table13[[#This Row],[SRTPV CONSUMPTION]]</f>
        <v>460000</v>
      </c>
      <c r="AA16">
        <v>378</v>
      </c>
      <c r="AB16">
        <v>206987.04</v>
      </c>
      <c r="AC16">
        <v>207365.04</v>
      </c>
      <c r="AD16" s="3">
        <f>(Table13[[#This Row],[NET CONSUMPTION X=T+U-V+W]]-Table13[[#This Row],[TOTAL SALES AA=Y+Z]])/Table13[[#This Row],[NET CONSUMPTION X=T+U-V+W]]*100</f>
        <v>54.920643478260864</v>
      </c>
      <c r="AE16">
        <v>1871313.16</v>
      </c>
      <c r="AF16">
        <v>1870880.16</v>
      </c>
      <c r="AG16">
        <v>0.90159999999999996</v>
      </c>
      <c r="AH16">
        <v>0.99980000000000002</v>
      </c>
      <c r="AI16">
        <v>9.84</v>
      </c>
      <c r="AL16" t="s">
        <v>89</v>
      </c>
      <c r="AM16">
        <v>12431</v>
      </c>
      <c r="AN16" t="s">
        <v>379</v>
      </c>
    </row>
    <row r="17" spans="1:40">
      <c r="A17">
        <v>69</v>
      </c>
      <c r="B17" t="s">
        <v>82</v>
      </c>
      <c r="C17" t="s">
        <v>96</v>
      </c>
      <c r="D17" t="s">
        <v>105</v>
      </c>
      <c r="E17" t="s">
        <v>118</v>
      </c>
      <c r="F17" t="s">
        <v>119</v>
      </c>
      <c r="G17" t="s">
        <v>118</v>
      </c>
      <c r="I17" t="s">
        <v>265</v>
      </c>
      <c r="J17" t="s">
        <v>92</v>
      </c>
      <c r="K17" t="s">
        <v>266</v>
      </c>
      <c r="L17">
        <v>108</v>
      </c>
      <c r="M17">
        <v>87</v>
      </c>
      <c r="N17">
        <v>21</v>
      </c>
      <c r="O17">
        <v>0</v>
      </c>
      <c r="P17">
        <v>0</v>
      </c>
      <c r="Q17">
        <v>1402.759</v>
      </c>
      <c r="R17">
        <v>1426.722</v>
      </c>
      <c r="S17">
        <v>30000</v>
      </c>
      <c r="T17">
        <v>0</v>
      </c>
      <c r="U17" s="5">
        <f>Table13[[#This Row],[IP SET INSTALLATION]]*10*200</f>
        <v>0</v>
      </c>
      <c r="V17">
        <v>718890</v>
      </c>
      <c r="W17" s="5">
        <v>50000</v>
      </c>
      <c r="X17">
        <v>0</v>
      </c>
      <c r="Y17">
        <v>463.4</v>
      </c>
      <c r="Z17">
        <f>Table13[[#This Row],[CONSUMPTION T=(Q-P)*R+S]]+Table13[[#This Row],[IMPORTED ENERGY]]+-Table13[[#This Row],[EXPORTED ENERGY]]+Table13[[#This Row],[SRTPV CONSUMPTION]]</f>
        <v>769353.4</v>
      </c>
      <c r="AA17">
        <v>734142.05</v>
      </c>
      <c r="AB17">
        <v>0</v>
      </c>
      <c r="AC17">
        <v>734142.05</v>
      </c>
      <c r="AD17" s="3">
        <f>(Table13[[#This Row],[NET CONSUMPTION X=T+U-V+W]]-Table13[[#This Row],[TOTAL SALES AA=Y+Z]])/Table13[[#This Row],[NET CONSUMPTION X=T+U-V+W]]*100</f>
        <v>4.5767458751725769</v>
      </c>
      <c r="AE17">
        <v>7310015.0199999996</v>
      </c>
      <c r="AF17">
        <v>4483599.24</v>
      </c>
      <c r="AG17">
        <v>1.0206</v>
      </c>
      <c r="AH17">
        <v>0.61339999999999995</v>
      </c>
      <c r="AI17">
        <v>-1.26</v>
      </c>
      <c r="AL17" t="s">
        <v>89</v>
      </c>
      <c r="AM17">
        <v>12431</v>
      </c>
      <c r="AN17" t="s">
        <v>358</v>
      </c>
    </row>
    <row r="18" spans="1:40">
      <c r="A18">
        <v>53</v>
      </c>
      <c r="B18" t="s">
        <v>82</v>
      </c>
      <c r="C18" t="s">
        <v>96</v>
      </c>
      <c r="D18" t="s">
        <v>105</v>
      </c>
      <c r="E18" t="s">
        <v>118</v>
      </c>
      <c r="F18" t="s">
        <v>156</v>
      </c>
      <c r="G18" t="s">
        <v>118</v>
      </c>
      <c r="I18" t="s">
        <v>224</v>
      </c>
      <c r="J18" t="s">
        <v>102</v>
      </c>
      <c r="K18" t="s">
        <v>225</v>
      </c>
      <c r="L18">
        <v>1175</v>
      </c>
      <c r="M18">
        <v>1001</v>
      </c>
      <c r="N18">
        <v>174</v>
      </c>
      <c r="O18">
        <v>1</v>
      </c>
      <c r="P18">
        <v>0</v>
      </c>
      <c r="Q18">
        <v>3049.5</v>
      </c>
      <c r="R18">
        <v>3137.3</v>
      </c>
      <c r="S18">
        <v>2000</v>
      </c>
      <c r="T18">
        <v>0</v>
      </c>
      <c r="U18" s="5">
        <f>Table13[[#This Row],[IP SET INSTALLATION]]*10*200</f>
        <v>2000</v>
      </c>
      <c r="V18">
        <v>175600</v>
      </c>
      <c r="W18">
        <v>0</v>
      </c>
      <c r="X18" s="5">
        <v>65000</v>
      </c>
      <c r="Y18">
        <v>0</v>
      </c>
      <c r="Z18">
        <f>Table13[[#This Row],[CONSUMPTION T=(Q-P)*R+S]]+Table13[[#This Row],[IMPORTED ENERGY]]+-Table13[[#This Row],[EXPORTED ENERGY]]+Table13[[#This Row],[SRTPV CONSUMPTION]]</f>
        <v>110600</v>
      </c>
      <c r="AA18">
        <v>99381</v>
      </c>
      <c r="AB18">
        <v>670.15</v>
      </c>
      <c r="AC18">
        <v>100051.15</v>
      </c>
      <c r="AD18" s="3">
        <f>(Table13[[#This Row],[NET CONSUMPTION X=T+U-V+W]]-Table13[[#This Row],[TOTAL SALES AA=Y+Z]])/Table13[[#This Row],[NET CONSUMPTION X=T+U-V+W]]*100</f>
        <v>9.5378390596745071</v>
      </c>
      <c r="AE18">
        <v>1047161.46</v>
      </c>
      <c r="AF18">
        <v>395475.46</v>
      </c>
      <c r="AG18">
        <v>0.56979999999999997</v>
      </c>
      <c r="AH18">
        <v>0.37769999999999998</v>
      </c>
      <c r="AI18">
        <v>16.25</v>
      </c>
      <c r="AL18" t="s">
        <v>89</v>
      </c>
      <c r="AM18">
        <v>12431</v>
      </c>
      <c r="AN18" t="s">
        <v>387</v>
      </c>
    </row>
    <row r="19" spans="1:40">
      <c r="A19">
        <v>2</v>
      </c>
      <c r="B19" t="s">
        <v>82</v>
      </c>
      <c r="C19" t="s">
        <v>83</v>
      </c>
      <c r="D19" t="s">
        <v>84</v>
      </c>
      <c r="E19" t="s">
        <v>84</v>
      </c>
      <c r="F19" t="s">
        <v>90</v>
      </c>
      <c r="G19" t="s">
        <v>84</v>
      </c>
      <c r="I19" t="s">
        <v>91</v>
      </c>
      <c r="J19" t="s">
        <v>92</v>
      </c>
      <c r="K19" t="s">
        <v>93</v>
      </c>
      <c r="L19">
        <v>1915</v>
      </c>
      <c r="M19">
        <v>1758</v>
      </c>
      <c r="N19">
        <v>157</v>
      </c>
      <c r="O19">
        <v>13</v>
      </c>
      <c r="P19">
        <v>13</v>
      </c>
      <c r="Q19">
        <v>502.31099999999998</v>
      </c>
      <c r="R19">
        <v>518.30999999999995</v>
      </c>
      <c r="S19">
        <v>40000</v>
      </c>
      <c r="T19">
        <v>0</v>
      </c>
      <c r="U19" s="5">
        <f>Table13[[#This Row],[IP SET INSTALLATION]]*10*200</f>
        <v>26000</v>
      </c>
      <c r="V19">
        <v>639960</v>
      </c>
      <c r="W19">
        <v>0</v>
      </c>
      <c r="X19" s="7">
        <v>230000</v>
      </c>
      <c r="Y19">
        <v>0</v>
      </c>
      <c r="Z19">
        <f>Table13[[#This Row],[CONSUMPTION T=(Q-P)*R+S]]+Table13[[#This Row],[IMPORTED ENERGY]]+-Table13[[#This Row],[EXPORTED ENERGY]]+Table13[[#This Row],[SRTPV CONSUMPTION]]</f>
        <v>409960</v>
      </c>
      <c r="AA19">
        <v>377223</v>
      </c>
      <c r="AB19">
        <v>0</v>
      </c>
      <c r="AC19">
        <v>377223</v>
      </c>
      <c r="AD19" s="3">
        <f>(Table13[[#This Row],[NET CONSUMPTION X=T+U-V+W]]-Table13[[#This Row],[TOTAL SALES AA=Y+Z]])/Table13[[#This Row],[NET CONSUMPTION X=T+U-V+W]]*100</f>
        <v>7.98541321104498</v>
      </c>
      <c r="AE19">
        <v>3903177.29</v>
      </c>
      <c r="AF19">
        <v>3458668.29</v>
      </c>
      <c r="AG19">
        <v>0.58940000000000003</v>
      </c>
      <c r="AH19">
        <v>0.8861</v>
      </c>
      <c r="AI19">
        <v>36.380000000000003</v>
      </c>
      <c r="AL19" t="s">
        <v>89</v>
      </c>
      <c r="AM19">
        <v>11211</v>
      </c>
      <c r="AN19" t="s">
        <v>380</v>
      </c>
    </row>
    <row r="20" spans="1:40">
      <c r="A20">
        <v>45</v>
      </c>
      <c r="B20" t="s">
        <v>82</v>
      </c>
      <c r="C20" t="s">
        <v>96</v>
      </c>
      <c r="D20" t="s">
        <v>105</v>
      </c>
      <c r="E20" t="s">
        <v>118</v>
      </c>
      <c r="F20" t="s">
        <v>119</v>
      </c>
      <c r="G20" t="s">
        <v>118</v>
      </c>
      <c r="I20" t="s">
        <v>205</v>
      </c>
      <c r="J20" t="s">
        <v>92</v>
      </c>
      <c r="K20" t="s">
        <v>206</v>
      </c>
      <c r="L20">
        <v>85</v>
      </c>
      <c r="M20">
        <v>71</v>
      </c>
      <c r="N20">
        <v>14</v>
      </c>
      <c r="O20">
        <v>0</v>
      </c>
      <c r="P20">
        <v>0</v>
      </c>
      <c r="Q20">
        <v>3113.6819999999998</v>
      </c>
      <c r="R20">
        <v>3113.6819999999998</v>
      </c>
      <c r="S20">
        <v>20000</v>
      </c>
      <c r="T20">
        <v>0</v>
      </c>
      <c r="U20" s="5">
        <f>Table13[[#This Row],[IP SET INSTALLATION]]*10*200</f>
        <v>0</v>
      </c>
      <c r="V20">
        <v>0</v>
      </c>
      <c r="W20" s="5">
        <v>1543860</v>
      </c>
      <c r="X20">
        <v>0</v>
      </c>
      <c r="Y20">
        <v>1800</v>
      </c>
      <c r="Z20">
        <f>Table13[[#This Row],[CONSUMPTION T=(Q-P)*R+S]]+Table13[[#This Row],[IMPORTED ENERGY]]+-Table13[[#This Row],[EXPORTED ENERGY]]+Table13[[#This Row],[SRTPV CONSUMPTION]]</f>
        <v>1545660</v>
      </c>
      <c r="AA20">
        <v>1485634.55</v>
      </c>
      <c r="AB20">
        <v>0</v>
      </c>
      <c r="AC20">
        <v>1485634.55</v>
      </c>
      <c r="AD20" s="3">
        <f>(Table13[[#This Row],[NET CONSUMPTION X=T+U-V+W]]-Table13[[#This Row],[TOTAL SALES AA=Y+Z]])/Table13[[#This Row],[NET CONSUMPTION X=T+U-V+W]]*100</f>
        <v>3.8834834310262254</v>
      </c>
      <c r="AE20">
        <v>13553862.789999999</v>
      </c>
      <c r="AF20">
        <v>10746326.789999999</v>
      </c>
      <c r="AG20">
        <v>0.99329999999999996</v>
      </c>
      <c r="AH20">
        <v>0.79290000000000005</v>
      </c>
      <c r="AI20">
        <v>0.53</v>
      </c>
      <c r="AJ20" t="s">
        <v>207</v>
      </c>
      <c r="AL20" t="s">
        <v>89</v>
      </c>
      <c r="AM20">
        <v>12431</v>
      </c>
      <c r="AN20" t="s">
        <v>361</v>
      </c>
    </row>
    <row r="21" spans="1:40">
      <c r="A21">
        <v>11</v>
      </c>
      <c r="B21" t="s">
        <v>82</v>
      </c>
      <c r="C21" t="s">
        <v>96</v>
      </c>
      <c r="D21" t="s">
        <v>105</v>
      </c>
      <c r="E21" t="s">
        <v>118</v>
      </c>
      <c r="F21" t="s">
        <v>119</v>
      </c>
      <c r="G21" t="s">
        <v>118</v>
      </c>
      <c r="I21" t="s">
        <v>122</v>
      </c>
      <c r="J21" t="s">
        <v>92</v>
      </c>
      <c r="K21" t="s">
        <v>123</v>
      </c>
      <c r="L21">
        <v>547</v>
      </c>
      <c r="M21">
        <v>432</v>
      </c>
      <c r="N21">
        <v>115</v>
      </c>
      <c r="O21">
        <v>1</v>
      </c>
      <c r="P21">
        <v>0</v>
      </c>
      <c r="Q21">
        <v>2168.3380000000002</v>
      </c>
      <c r="R21">
        <v>2205.6390000000001</v>
      </c>
      <c r="S21">
        <v>20000</v>
      </c>
      <c r="T21">
        <v>0</v>
      </c>
      <c r="U21" s="5">
        <f>Table13[[#This Row],[IP SET INSTALLATION]]*10*200</f>
        <v>2000</v>
      </c>
      <c r="V21">
        <v>746020</v>
      </c>
      <c r="W21" s="5">
        <v>725000</v>
      </c>
      <c r="X21">
        <v>0</v>
      </c>
      <c r="Y21">
        <v>5635</v>
      </c>
      <c r="Z21">
        <f>Table13[[#This Row],[CONSUMPTION T=(Q-P)*R+S]]+Table13[[#This Row],[IMPORTED ENERGY]]+-Table13[[#This Row],[EXPORTED ENERGY]]+Table13[[#This Row],[SRTPV CONSUMPTION]]</f>
        <v>1476655</v>
      </c>
      <c r="AA21">
        <v>1403600.05</v>
      </c>
      <c r="AB21">
        <v>670.15</v>
      </c>
      <c r="AC21">
        <v>1404270.2</v>
      </c>
      <c r="AD21" s="3">
        <f>(Table13[[#This Row],[NET CONSUMPTION X=T+U-V+W]]-Table13[[#This Row],[TOTAL SALES AA=Y+Z]])/Table13[[#This Row],[NET CONSUMPTION X=T+U-V+W]]*100</f>
        <v>4.9019439205501651</v>
      </c>
      <c r="AE21">
        <v>12679713.380000001</v>
      </c>
      <c r="AF21">
        <v>7435123.3799999999</v>
      </c>
      <c r="AG21">
        <v>1.8682000000000001</v>
      </c>
      <c r="AH21">
        <v>0.58640000000000003</v>
      </c>
      <c r="AI21">
        <v>-50.91</v>
      </c>
      <c r="AL21" t="s">
        <v>89</v>
      </c>
      <c r="AM21">
        <v>12431</v>
      </c>
      <c r="AN21" t="s">
        <v>363</v>
      </c>
    </row>
    <row r="22" spans="1:40">
      <c r="A22">
        <v>83</v>
      </c>
      <c r="B22" t="s">
        <v>82</v>
      </c>
      <c r="C22" t="s">
        <v>96</v>
      </c>
      <c r="D22" t="s">
        <v>105</v>
      </c>
      <c r="E22" t="s">
        <v>118</v>
      </c>
      <c r="F22" t="s">
        <v>124</v>
      </c>
      <c r="G22" t="s">
        <v>118</v>
      </c>
      <c r="I22" t="s">
        <v>294</v>
      </c>
      <c r="J22" t="s">
        <v>211</v>
      </c>
      <c r="K22" t="s">
        <v>295</v>
      </c>
      <c r="L22">
        <v>5802</v>
      </c>
      <c r="M22">
        <v>4657</v>
      </c>
      <c r="N22">
        <v>1145</v>
      </c>
      <c r="O22">
        <v>1</v>
      </c>
      <c r="P22">
        <v>0</v>
      </c>
      <c r="Q22">
        <v>54695.3</v>
      </c>
      <c r="R22">
        <v>55436.1</v>
      </c>
      <c r="S22">
        <v>1000</v>
      </c>
      <c r="T22">
        <v>0</v>
      </c>
      <c r="U22" s="5">
        <f>Table13[[#This Row],[IP SET INSTALLATION]]*10*200</f>
        <v>2000</v>
      </c>
      <c r="V22">
        <v>740800</v>
      </c>
      <c r="W22">
        <v>0</v>
      </c>
      <c r="X22" s="5">
        <v>120000</v>
      </c>
      <c r="Y22">
        <v>0</v>
      </c>
      <c r="Z22">
        <f>Table13[[#This Row],[CONSUMPTION T=(Q-P)*R+S]]+Table13[[#This Row],[IMPORTED ENERGY]]+-Table13[[#This Row],[EXPORTED ENERGY]]+Table13[[#This Row],[SRTPV CONSUMPTION]]</f>
        <v>620800</v>
      </c>
      <c r="AA22">
        <v>566898.5</v>
      </c>
      <c r="AB22">
        <v>670.15</v>
      </c>
      <c r="AC22">
        <v>567568.65</v>
      </c>
      <c r="AD22" s="3">
        <f>(Table13[[#This Row],[NET CONSUMPTION X=T+U-V+W]]-Table13[[#This Row],[TOTAL SALES AA=Y+Z]])/Table13[[#This Row],[NET CONSUMPTION X=T+U-V+W]]*100</f>
        <v>8.5746375644329849</v>
      </c>
      <c r="AE22">
        <v>5287675.16</v>
      </c>
      <c r="AF22">
        <v>3671412.16</v>
      </c>
      <c r="AG22">
        <v>0.76619999999999999</v>
      </c>
      <c r="AH22">
        <v>0.69430000000000003</v>
      </c>
      <c r="AI22">
        <v>16.23</v>
      </c>
      <c r="AL22" t="s">
        <v>89</v>
      </c>
      <c r="AM22">
        <v>12431</v>
      </c>
      <c r="AN22" t="s">
        <v>373</v>
      </c>
    </row>
    <row r="23" spans="1:40">
      <c r="A23">
        <v>40</v>
      </c>
      <c r="B23" t="s">
        <v>82</v>
      </c>
      <c r="C23" t="s">
        <v>96</v>
      </c>
      <c r="D23" t="s">
        <v>105</v>
      </c>
      <c r="E23" t="s">
        <v>118</v>
      </c>
      <c r="F23" t="s">
        <v>194</v>
      </c>
      <c r="G23" t="s">
        <v>118</v>
      </c>
      <c r="I23" t="s">
        <v>195</v>
      </c>
      <c r="J23" t="s">
        <v>92</v>
      </c>
      <c r="K23" t="s">
        <v>196</v>
      </c>
      <c r="L23">
        <v>1616</v>
      </c>
      <c r="M23">
        <v>991</v>
      </c>
      <c r="N23">
        <v>625</v>
      </c>
      <c r="O23">
        <v>1</v>
      </c>
      <c r="P23">
        <v>0</v>
      </c>
      <c r="Q23">
        <v>1401.3</v>
      </c>
      <c r="R23">
        <v>1579.9</v>
      </c>
      <c r="S23">
        <v>1000</v>
      </c>
      <c r="T23">
        <v>0</v>
      </c>
      <c r="U23" s="5">
        <f>Table13[[#This Row],[IP SET INSTALLATION]]*10*200</f>
        <v>2000</v>
      </c>
      <c r="V23">
        <v>178600</v>
      </c>
      <c r="W23" s="5">
        <v>20000</v>
      </c>
      <c r="X23">
        <v>0</v>
      </c>
      <c r="Y23">
        <v>0</v>
      </c>
      <c r="Z23">
        <f>Table13[[#This Row],[CONSUMPTION T=(Q-P)*R+S]]+Table13[[#This Row],[IMPORTED ENERGY]]+-Table13[[#This Row],[EXPORTED ENERGY]]+Table13[[#This Row],[SRTPV CONSUMPTION]]</f>
        <v>198600</v>
      </c>
      <c r="AA23">
        <v>181219.20000000001</v>
      </c>
      <c r="AB23">
        <v>670.15</v>
      </c>
      <c r="AC23">
        <v>181889.35</v>
      </c>
      <c r="AD23" s="3">
        <f>(Table13[[#This Row],[NET CONSUMPTION X=T+U-V+W]]-Table13[[#This Row],[TOTAL SALES AA=Y+Z]])/Table13[[#This Row],[NET CONSUMPTION X=T+U-V+W]]*100</f>
        <v>8.4142245720040254</v>
      </c>
      <c r="AE23">
        <v>2096995.96</v>
      </c>
      <c r="AF23">
        <v>705671.96</v>
      </c>
      <c r="AG23">
        <v>1.0184</v>
      </c>
      <c r="AH23">
        <v>0.33650000000000002</v>
      </c>
      <c r="AI23">
        <v>-0.62</v>
      </c>
      <c r="AL23" t="s">
        <v>89</v>
      </c>
      <c r="AM23">
        <v>12431</v>
      </c>
      <c r="AN23" t="s">
        <v>393</v>
      </c>
    </row>
    <row r="24" spans="1:40">
      <c r="A24">
        <v>10</v>
      </c>
      <c r="B24" t="s">
        <v>82</v>
      </c>
      <c r="C24" t="s">
        <v>96</v>
      </c>
      <c r="D24" t="s">
        <v>105</v>
      </c>
      <c r="E24" t="s">
        <v>118</v>
      </c>
      <c r="F24" t="s">
        <v>119</v>
      </c>
      <c r="G24" t="s">
        <v>118</v>
      </c>
      <c r="I24" t="s">
        <v>120</v>
      </c>
      <c r="J24" t="s">
        <v>92</v>
      </c>
      <c r="K24" t="s">
        <v>121</v>
      </c>
      <c r="L24">
        <v>17</v>
      </c>
      <c r="M24">
        <v>12</v>
      </c>
      <c r="N24">
        <v>5</v>
      </c>
      <c r="O24">
        <v>0</v>
      </c>
      <c r="P24">
        <v>0</v>
      </c>
      <c r="Q24">
        <v>2676.1019999999999</v>
      </c>
      <c r="R24">
        <v>2700.19</v>
      </c>
      <c r="S24">
        <v>30000</v>
      </c>
      <c r="T24">
        <v>0</v>
      </c>
      <c r="U24" s="5">
        <f>Table13[[#This Row],[IP SET INSTALLATION]]*10*200</f>
        <v>0</v>
      </c>
      <c r="V24">
        <v>722640</v>
      </c>
      <c r="W24">
        <v>0</v>
      </c>
      <c r="X24" s="5">
        <v>495000</v>
      </c>
      <c r="Y24">
        <v>2602</v>
      </c>
      <c r="Z24">
        <f>Table13[[#This Row],[CONSUMPTION T=(Q-P)*R+S]]+Table13[[#This Row],[IMPORTED ENERGY]]+-Table13[[#This Row],[EXPORTED ENERGY]]+Table13[[#This Row],[SRTPV CONSUMPTION]]</f>
        <v>230242</v>
      </c>
      <c r="AA24">
        <v>218546</v>
      </c>
      <c r="AB24">
        <v>0</v>
      </c>
      <c r="AC24">
        <v>218546</v>
      </c>
      <c r="AD24" s="3">
        <f>(Table13[[#This Row],[NET CONSUMPTION X=T+U-V+W]]-Table13[[#This Row],[TOTAL SALES AA=Y+Z]])/Table13[[#This Row],[NET CONSUMPTION X=T+U-V+W]]*100</f>
        <v>5.079872481997203</v>
      </c>
      <c r="AE24">
        <v>2344574</v>
      </c>
      <c r="AF24">
        <v>1928504</v>
      </c>
      <c r="AG24">
        <v>0.30130000000000001</v>
      </c>
      <c r="AH24">
        <v>0.82250000000000001</v>
      </c>
      <c r="AI24">
        <v>57.47</v>
      </c>
      <c r="AL24" t="s">
        <v>89</v>
      </c>
      <c r="AM24">
        <v>12431</v>
      </c>
      <c r="AN24" t="s">
        <v>360</v>
      </c>
    </row>
    <row r="25" spans="1:40">
      <c r="A25">
        <v>66</v>
      </c>
      <c r="B25" t="s">
        <v>82</v>
      </c>
      <c r="C25" t="s">
        <v>96</v>
      </c>
      <c r="D25" t="s">
        <v>105</v>
      </c>
      <c r="E25" t="s">
        <v>118</v>
      </c>
      <c r="F25" t="s">
        <v>119</v>
      </c>
      <c r="G25" t="s">
        <v>118</v>
      </c>
      <c r="I25" t="s">
        <v>258</v>
      </c>
      <c r="J25" t="s">
        <v>92</v>
      </c>
      <c r="K25" t="s">
        <v>259</v>
      </c>
      <c r="L25">
        <v>71</v>
      </c>
      <c r="M25">
        <v>45</v>
      </c>
      <c r="N25">
        <v>26</v>
      </c>
      <c r="O25">
        <v>0</v>
      </c>
      <c r="P25">
        <v>0</v>
      </c>
      <c r="Q25">
        <v>1182.0719999999999</v>
      </c>
      <c r="R25">
        <v>1190.0260000000001</v>
      </c>
      <c r="S25">
        <v>40000</v>
      </c>
      <c r="T25">
        <v>0</v>
      </c>
      <c r="U25" s="5">
        <f>Table13[[#This Row],[IP SET INSTALLATION]]*10*200</f>
        <v>0</v>
      </c>
      <c r="V25">
        <v>318160</v>
      </c>
      <c r="W25" s="5">
        <v>120000</v>
      </c>
      <c r="X25">
        <v>0</v>
      </c>
      <c r="Y25">
        <v>4025</v>
      </c>
      <c r="Z25">
        <f>Table13[[#This Row],[CONSUMPTION T=(Q-P)*R+S]]+Table13[[#This Row],[IMPORTED ENERGY]]+-Table13[[#This Row],[EXPORTED ENERGY]]+Table13[[#This Row],[SRTPV CONSUMPTION]]</f>
        <v>442185</v>
      </c>
      <c r="AA25">
        <v>414359.1</v>
      </c>
      <c r="AB25">
        <v>0</v>
      </c>
      <c r="AC25">
        <v>414359.1</v>
      </c>
      <c r="AD25" s="3">
        <f>(Table13[[#This Row],[NET CONSUMPTION X=T+U-V+W]]-Table13[[#This Row],[TOTAL SALES AA=Y+Z]])/Table13[[#This Row],[NET CONSUMPTION X=T+U-V+W]]*100</f>
        <v>6.2928186166423608</v>
      </c>
      <c r="AE25">
        <v>4122664.25</v>
      </c>
      <c r="AF25">
        <v>4088549.25</v>
      </c>
      <c r="AG25">
        <v>1.2861</v>
      </c>
      <c r="AH25">
        <v>0.99170000000000003</v>
      </c>
      <c r="AI25">
        <v>-28.37</v>
      </c>
      <c r="AL25" t="s">
        <v>89</v>
      </c>
      <c r="AM25">
        <v>12431</v>
      </c>
      <c r="AN25" t="s">
        <v>364</v>
      </c>
    </row>
    <row r="26" spans="1:40">
      <c r="A26">
        <v>88</v>
      </c>
      <c r="B26" t="s">
        <v>82</v>
      </c>
      <c r="C26" t="s">
        <v>96</v>
      </c>
      <c r="D26" t="s">
        <v>105</v>
      </c>
      <c r="E26" t="s">
        <v>118</v>
      </c>
      <c r="F26" t="s">
        <v>124</v>
      </c>
      <c r="G26" t="s">
        <v>118</v>
      </c>
      <c r="I26" t="s">
        <v>305</v>
      </c>
      <c r="J26" t="s">
        <v>102</v>
      </c>
      <c r="K26" t="s">
        <v>306</v>
      </c>
      <c r="L26">
        <v>2217</v>
      </c>
      <c r="M26">
        <v>1864</v>
      </c>
      <c r="N26">
        <v>353</v>
      </c>
      <c r="O26">
        <v>0</v>
      </c>
      <c r="P26">
        <v>0</v>
      </c>
      <c r="Q26">
        <v>1129.1610000000001</v>
      </c>
      <c r="R26">
        <v>1154.83</v>
      </c>
      <c r="S26">
        <v>20000</v>
      </c>
      <c r="T26">
        <v>0</v>
      </c>
      <c r="U26" s="5">
        <f>Table13[[#This Row],[IP SET INSTALLATION]]*10*200</f>
        <v>0</v>
      </c>
      <c r="V26">
        <v>513380</v>
      </c>
      <c r="W26">
        <v>0</v>
      </c>
      <c r="X26" s="5">
        <v>180000</v>
      </c>
      <c r="Y26">
        <v>548</v>
      </c>
      <c r="Z26">
        <f>Table13[[#This Row],[CONSUMPTION T=(Q-P)*R+S]]+Table13[[#This Row],[IMPORTED ENERGY]]+-Table13[[#This Row],[EXPORTED ENERGY]]+Table13[[#This Row],[SRTPV CONSUMPTION]]</f>
        <v>333928</v>
      </c>
      <c r="AA26">
        <v>304929</v>
      </c>
      <c r="AB26">
        <v>0</v>
      </c>
      <c r="AC26">
        <v>304929</v>
      </c>
      <c r="AD26" s="3">
        <f>(Table13[[#This Row],[NET CONSUMPTION X=T+U-V+W]]-Table13[[#This Row],[TOTAL SALES AA=Y+Z]])/Table13[[#This Row],[NET CONSUMPTION X=T+U-V+W]]*100</f>
        <v>8.6842073740447034</v>
      </c>
      <c r="AE26">
        <v>2880683.08</v>
      </c>
      <c r="AF26">
        <v>1309797.08</v>
      </c>
      <c r="AG26">
        <v>0.59330000000000005</v>
      </c>
      <c r="AH26">
        <v>0.45469999999999999</v>
      </c>
      <c r="AI26">
        <v>18.489999999999998</v>
      </c>
      <c r="AL26" t="s">
        <v>89</v>
      </c>
      <c r="AM26">
        <v>12431</v>
      </c>
      <c r="AN26" t="s">
        <v>374</v>
      </c>
    </row>
    <row r="27" spans="1:40">
      <c r="A27">
        <v>84</v>
      </c>
      <c r="B27" t="s">
        <v>82</v>
      </c>
      <c r="C27" t="s">
        <v>96</v>
      </c>
      <c r="D27" t="s">
        <v>105</v>
      </c>
      <c r="E27" t="s">
        <v>118</v>
      </c>
      <c r="F27" t="s">
        <v>134</v>
      </c>
      <c r="G27" t="s">
        <v>118</v>
      </c>
      <c r="I27" t="s">
        <v>296</v>
      </c>
      <c r="J27" t="s">
        <v>102</v>
      </c>
      <c r="K27" t="s">
        <v>297</v>
      </c>
      <c r="L27">
        <v>2963</v>
      </c>
      <c r="M27">
        <v>2117</v>
      </c>
      <c r="N27">
        <v>846</v>
      </c>
      <c r="O27">
        <v>0</v>
      </c>
      <c r="P27">
        <v>0</v>
      </c>
      <c r="Q27">
        <v>2781.9769999999999</v>
      </c>
      <c r="R27">
        <v>2810.3580000000002</v>
      </c>
      <c r="S27">
        <v>20000</v>
      </c>
      <c r="T27">
        <v>0</v>
      </c>
      <c r="U27" s="5">
        <f>Table13[[#This Row],[IP SET INSTALLATION]]*10*200</f>
        <v>0</v>
      </c>
      <c r="V27">
        <v>567620</v>
      </c>
      <c r="W27">
        <v>0</v>
      </c>
      <c r="X27" s="5">
        <v>200000</v>
      </c>
      <c r="Y27">
        <v>426.9</v>
      </c>
      <c r="Z27">
        <f>Table13[[#This Row],[CONSUMPTION T=(Q-P)*R+S]]+Table13[[#This Row],[IMPORTED ENERGY]]+-Table13[[#This Row],[EXPORTED ENERGY]]+Table13[[#This Row],[SRTPV CONSUMPTION]]</f>
        <v>368046.9</v>
      </c>
      <c r="AA27">
        <v>331639.5</v>
      </c>
      <c r="AB27">
        <v>0</v>
      </c>
      <c r="AC27">
        <v>331639.5</v>
      </c>
      <c r="AD27" s="3">
        <f>(Table13[[#This Row],[NET CONSUMPTION X=T+U-V+W]]-Table13[[#This Row],[TOTAL SALES AA=Y+Z]])/Table13[[#This Row],[NET CONSUMPTION X=T+U-V+W]]*100</f>
        <v>9.8920545180519159</v>
      </c>
      <c r="AE27">
        <v>3763607.05</v>
      </c>
      <c r="AF27">
        <v>1099750.6200000001</v>
      </c>
      <c r="AG27">
        <v>0.58379999999999999</v>
      </c>
      <c r="AH27">
        <v>0.29220000000000002</v>
      </c>
      <c r="AI27">
        <v>12.16</v>
      </c>
      <c r="AL27" t="s">
        <v>89</v>
      </c>
      <c r="AM27">
        <v>12431</v>
      </c>
      <c r="AN27" t="s">
        <v>386</v>
      </c>
    </row>
    <row r="28" spans="1:40">
      <c r="A28">
        <v>37</v>
      </c>
      <c r="B28" t="s">
        <v>82</v>
      </c>
      <c r="C28" t="s">
        <v>96</v>
      </c>
      <c r="D28" t="s">
        <v>105</v>
      </c>
      <c r="E28" t="s">
        <v>118</v>
      </c>
      <c r="F28" t="s">
        <v>134</v>
      </c>
      <c r="G28" t="s">
        <v>118</v>
      </c>
      <c r="I28" t="s">
        <v>188</v>
      </c>
      <c r="J28" t="s">
        <v>102</v>
      </c>
      <c r="K28" t="s">
        <v>189</v>
      </c>
      <c r="L28">
        <v>3417</v>
      </c>
      <c r="M28">
        <v>2602</v>
      </c>
      <c r="N28">
        <v>815</v>
      </c>
      <c r="O28">
        <v>0</v>
      </c>
      <c r="P28">
        <v>0</v>
      </c>
      <c r="Q28">
        <v>2013.2729999999999</v>
      </c>
      <c r="R28">
        <v>2049.875</v>
      </c>
      <c r="S28">
        <v>20000</v>
      </c>
      <c r="T28">
        <v>0</v>
      </c>
      <c r="U28" s="5">
        <f>Table13[[#This Row],[IP SET INSTALLATION]]*10*200</f>
        <v>0</v>
      </c>
      <c r="V28">
        <v>732040</v>
      </c>
      <c r="W28">
        <v>0</v>
      </c>
      <c r="X28" s="5">
        <v>330000</v>
      </c>
      <c r="Y28">
        <v>1735.7</v>
      </c>
      <c r="Z28">
        <f>Table13[[#This Row],[CONSUMPTION T=(Q-P)*R+S]]+Table13[[#This Row],[IMPORTED ENERGY]]+-Table13[[#This Row],[EXPORTED ENERGY]]+Table13[[#This Row],[SRTPV CONSUMPTION]]</f>
        <v>403775.7</v>
      </c>
      <c r="AA28">
        <v>368210.9</v>
      </c>
      <c r="AB28">
        <v>0</v>
      </c>
      <c r="AC28">
        <v>368210.9</v>
      </c>
      <c r="AD28" s="3">
        <f>(Table13[[#This Row],[NET CONSUMPTION X=T+U-V+W]]-Table13[[#This Row],[TOTAL SALES AA=Y+Z]])/Table13[[#This Row],[NET CONSUMPTION X=T+U-V+W]]*100</f>
        <v>8.8080585334877721</v>
      </c>
      <c r="AE28">
        <v>4100399.58</v>
      </c>
      <c r="AF28">
        <v>1419845.64</v>
      </c>
      <c r="AG28">
        <v>0.50180000000000002</v>
      </c>
      <c r="AH28">
        <v>0.3463</v>
      </c>
      <c r="AI28">
        <v>17.25</v>
      </c>
      <c r="AL28" t="s">
        <v>89</v>
      </c>
      <c r="AM28">
        <v>12431</v>
      </c>
      <c r="AN28" t="s">
        <v>384</v>
      </c>
    </row>
    <row r="29" spans="1:40">
      <c r="A29">
        <v>108</v>
      </c>
      <c r="B29" t="s">
        <v>82</v>
      </c>
      <c r="C29" t="s">
        <v>96</v>
      </c>
      <c r="D29" t="s">
        <v>105</v>
      </c>
      <c r="E29" t="s">
        <v>118</v>
      </c>
      <c r="F29" t="s">
        <v>194</v>
      </c>
      <c r="G29" t="s">
        <v>118</v>
      </c>
      <c r="I29" t="s">
        <v>349</v>
      </c>
      <c r="J29" t="s">
        <v>102</v>
      </c>
      <c r="K29" t="s">
        <v>350</v>
      </c>
      <c r="L29">
        <v>2333</v>
      </c>
      <c r="M29">
        <v>2149</v>
      </c>
      <c r="N29">
        <v>184</v>
      </c>
      <c r="O29">
        <v>0</v>
      </c>
      <c r="P29">
        <v>0</v>
      </c>
      <c r="Q29">
        <v>2503.3049999999998</v>
      </c>
      <c r="R29">
        <v>2546.9029999999998</v>
      </c>
      <c r="S29">
        <v>20000</v>
      </c>
      <c r="T29">
        <v>0</v>
      </c>
      <c r="U29" s="5">
        <f>Table13[[#This Row],[IP SET INSTALLATION]]*10*200</f>
        <v>0</v>
      </c>
      <c r="V29">
        <v>871960</v>
      </c>
      <c r="W29" s="5">
        <v>210000</v>
      </c>
      <c r="X29">
        <v>0</v>
      </c>
      <c r="Y29">
        <v>0</v>
      </c>
      <c r="Z29">
        <f>Table13[[#This Row],[CONSUMPTION T=(Q-P)*R+S]]+Table13[[#This Row],[IMPORTED ENERGY]]+-Table13[[#This Row],[EXPORTED ENERGY]]+Table13[[#This Row],[SRTPV CONSUMPTION]]</f>
        <v>1081960</v>
      </c>
      <c r="AA29">
        <v>981355.83</v>
      </c>
      <c r="AB29">
        <v>0</v>
      </c>
      <c r="AC29">
        <v>981355.83</v>
      </c>
      <c r="AD29" s="3">
        <f>(Table13[[#This Row],[NET CONSUMPTION X=T+U-V+W]]-Table13[[#This Row],[TOTAL SALES AA=Y+Z]])/Table13[[#This Row],[NET CONSUMPTION X=T+U-V+W]]*100</f>
        <v>9.2983261858109394</v>
      </c>
      <c r="AE29">
        <v>11323128.050000001</v>
      </c>
      <c r="AF29">
        <v>2892121.05</v>
      </c>
      <c r="AG29">
        <v>1.1254999999999999</v>
      </c>
      <c r="AH29">
        <v>0.25540000000000002</v>
      </c>
      <c r="AI29">
        <v>-3.21</v>
      </c>
      <c r="AL29" t="s">
        <v>89</v>
      </c>
      <c r="AM29">
        <v>12431</v>
      </c>
      <c r="AN29" t="s">
        <v>392</v>
      </c>
    </row>
    <row r="30" spans="1:40">
      <c r="A30">
        <v>71</v>
      </c>
      <c r="B30" t="s">
        <v>82</v>
      </c>
      <c r="C30" t="s">
        <v>96</v>
      </c>
      <c r="D30" t="s">
        <v>105</v>
      </c>
      <c r="E30" t="s">
        <v>118</v>
      </c>
      <c r="F30" t="s">
        <v>119</v>
      </c>
      <c r="G30" t="s">
        <v>118</v>
      </c>
      <c r="I30" t="s">
        <v>269</v>
      </c>
      <c r="J30" t="s">
        <v>92</v>
      </c>
      <c r="K30" t="s">
        <v>270</v>
      </c>
      <c r="L30">
        <v>97</v>
      </c>
      <c r="M30">
        <v>73</v>
      </c>
      <c r="N30">
        <v>24</v>
      </c>
      <c r="O30">
        <v>0</v>
      </c>
      <c r="P30">
        <v>0</v>
      </c>
      <c r="Q30">
        <v>3139.1109999999999</v>
      </c>
      <c r="R30">
        <v>3194.0610000000001</v>
      </c>
      <c r="S30">
        <v>20000</v>
      </c>
      <c r="T30">
        <v>0</v>
      </c>
      <c r="U30" s="5">
        <f>Table13[[#This Row],[IP SET INSTALLATION]]*10*200</f>
        <v>0</v>
      </c>
      <c r="V30">
        <v>1099000</v>
      </c>
      <c r="W30" s="5">
        <v>100000</v>
      </c>
      <c r="X30">
        <v>0</v>
      </c>
      <c r="Y30">
        <v>28735</v>
      </c>
      <c r="Z30">
        <f>Table13[[#This Row],[CONSUMPTION T=(Q-P)*R+S]]+Table13[[#This Row],[IMPORTED ENERGY]]+-Table13[[#This Row],[EXPORTED ENERGY]]+Table13[[#This Row],[SRTPV CONSUMPTION]]</f>
        <v>1227735</v>
      </c>
      <c r="AA30">
        <v>1160174.3500000001</v>
      </c>
      <c r="AB30">
        <v>0</v>
      </c>
      <c r="AC30">
        <v>1160174.3500000001</v>
      </c>
      <c r="AD30" s="3">
        <f>(Table13[[#This Row],[NET CONSUMPTION X=T+U-V+W]]-Table13[[#This Row],[TOTAL SALES AA=Y+Z]])/Table13[[#This Row],[NET CONSUMPTION X=T+U-V+W]]*100</f>
        <v>5.5028691044891529</v>
      </c>
      <c r="AE30">
        <v>11690213.75</v>
      </c>
      <c r="AF30">
        <v>10517051.75</v>
      </c>
      <c r="AG30">
        <v>1.0287999999999999</v>
      </c>
      <c r="AH30">
        <v>0.89959999999999996</v>
      </c>
      <c r="AI30">
        <v>-2.59</v>
      </c>
      <c r="AL30" t="s">
        <v>89</v>
      </c>
      <c r="AM30">
        <v>12431</v>
      </c>
      <c r="AN30" t="s">
        <v>365</v>
      </c>
    </row>
    <row r="31" spans="1:40">
      <c r="A31">
        <v>80</v>
      </c>
      <c r="B31" t="s">
        <v>82</v>
      </c>
      <c r="C31" t="s">
        <v>96</v>
      </c>
      <c r="D31" t="s">
        <v>105</v>
      </c>
      <c r="E31" t="s">
        <v>118</v>
      </c>
      <c r="F31" t="s">
        <v>124</v>
      </c>
      <c r="G31" t="s">
        <v>118</v>
      </c>
      <c r="I31" t="s">
        <v>288</v>
      </c>
      <c r="J31" t="s">
        <v>211</v>
      </c>
      <c r="K31" t="s">
        <v>289</v>
      </c>
      <c r="L31">
        <v>12911</v>
      </c>
      <c r="M31">
        <v>10924</v>
      </c>
      <c r="N31">
        <v>1987</v>
      </c>
      <c r="O31">
        <v>178</v>
      </c>
      <c r="P31">
        <v>0</v>
      </c>
      <c r="Q31">
        <v>3988.1880000000001</v>
      </c>
      <c r="R31">
        <v>4057.0189999999998</v>
      </c>
      <c r="S31">
        <v>20000</v>
      </c>
      <c r="T31">
        <v>0</v>
      </c>
      <c r="U31" s="5">
        <f>Table13[[#This Row],[IP SET INSTALLATION]]*10*200</f>
        <v>356000</v>
      </c>
      <c r="V31">
        <v>1376620</v>
      </c>
      <c r="W31" s="5">
        <v>720000</v>
      </c>
      <c r="X31">
        <v>0</v>
      </c>
      <c r="Y31">
        <v>341.3</v>
      </c>
      <c r="Z31">
        <f>Table13[[#This Row],[CONSUMPTION T=(Q-P)*R+S]]+Table13[[#This Row],[IMPORTED ENERGY]]+-Table13[[#This Row],[EXPORTED ENERGY]]+Table13[[#This Row],[SRTPV CONSUMPTION]]</f>
        <v>2096961.3</v>
      </c>
      <c r="AA31">
        <v>1790720.689</v>
      </c>
      <c r="AB31">
        <v>119286.7</v>
      </c>
      <c r="AC31">
        <v>1910007.389</v>
      </c>
      <c r="AD31" s="3">
        <f>(Table13[[#This Row],[NET CONSUMPTION X=T+U-V+W]]-Table13[[#This Row],[TOTAL SALES AA=Y+Z]])/Table13[[#This Row],[NET CONSUMPTION X=T+U-V+W]]*100</f>
        <v>8.9154678724876835</v>
      </c>
      <c r="AE31">
        <v>17112393.18</v>
      </c>
      <c r="AF31">
        <v>8693162.6899999995</v>
      </c>
      <c r="AG31">
        <v>1.3871</v>
      </c>
      <c r="AH31">
        <v>0.50800000000000001</v>
      </c>
      <c r="AI31">
        <v>-19.66</v>
      </c>
      <c r="AL31" t="s">
        <v>89</v>
      </c>
      <c r="AM31">
        <v>12431</v>
      </c>
      <c r="AN31" t="s">
        <v>382</v>
      </c>
    </row>
    <row r="32" spans="1:40">
      <c r="A32">
        <v>21</v>
      </c>
      <c r="B32" t="s">
        <v>82</v>
      </c>
      <c r="C32" t="s">
        <v>96</v>
      </c>
      <c r="D32" t="s">
        <v>105</v>
      </c>
      <c r="E32" t="s">
        <v>118</v>
      </c>
      <c r="F32" t="s">
        <v>119</v>
      </c>
      <c r="G32" t="s">
        <v>118</v>
      </c>
      <c r="I32" t="s">
        <v>147</v>
      </c>
      <c r="J32" t="s">
        <v>92</v>
      </c>
      <c r="K32" t="s">
        <v>148</v>
      </c>
      <c r="L32">
        <v>114</v>
      </c>
      <c r="M32">
        <v>80</v>
      </c>
      <c r="N32">
        <v>34</v>
      </c>
      <c r="O32">
        <v>0</v>
      </c>
      <c r="P32">
        <v>0</v>
      </c>
      <c r="Q32">
        <v>1090.6420000000001</v>
      </c>
      <c r="R32">
        <v>1107.528</v>
      </c>
      <c r="S32">
        <v>20000</v>
      </c>
      <c r="T32">
        <v>0</v>
      </c>
      <c r="U32" s="5">
        <f>Table13[[#This Row],[IP SET INSTALLATION]]*10*200</f>
        <v>0</v>
      </c>
      <c r="V32">
        <v>337720</v>
      </c>
      <c r="W32">
        <v>0</v>
      </c>
      <c r="X32" s="5">
        <v>50000</v>
      </c>
      <c r="Y32">
        <v>11852</v>
      </c>
      <c r="Z32">
        <f>Table13[[#This Row],[CONSUMPTION T=(Q-P)*R+S]]+Table13[[#This Row],[IMPORTED ENERGY]]+-Table13[[#This Row],[EXPORTED ENERGY]]+Table13[[#This Row],[SRTPV CONSUMPTION]]</f>
        <v>299572</v>
      </c>
      <c r="AA32">
        <v>285791.75</v>
      </c>
      <c r="AB32">
        <v>0</v>
      </c>
      <c r="AC32">
        <v>285791.75</v>
      </c>
      <c r="AD32" s="3">
        <f>(Table13[[#This Row],[NET CONSUMPTION X=T+U-V+W]]-Table13[[#This Row],[TOTAL SALES AA=Y+Z]])/Table13[[#This Row],[NET CONSUMPTION X=T+U-V+W]]*100</f>
        <v>4.599979303806764</v>
      </c>
      <c r="AE32">
        <v>3204847.34</v>
      </c>
      <c r="AF32">
        <v>3061653.34</v>
      </c>
      <c r="AG32">
        <v>0.8175</v>
      </c>
      <c r="AH32">
        <v>0.95530000000000004</v>
      </c>
      <c r="AI32">
        <v>17.43</v>
      </c>
      <c r="AL32" t="s">
        <v>89</v>
      </c>
      <c r="AM32">
        <v>12431</v>
      </c>
      <c r="AN32" t="s">
        <v>362</v>
      </c>
    </row>
    <row r="33" spans="1:40">
      <c r="A33">
        <v>15</v>
      </c>
      <c r="B33" t="s">
        <v>82</v>
      </c>
      <c r="C33" t="s">
        <v>96</v>
      </c>
      <c r="D33" t="s">
        <v>105</v>
      </c>
      <c r="E33" t="s">
        <v>118</v>
      </c>
      <c r="F33" t="s">
        <v>134</v>
      </c>
      <c r="G33" t="s">
        <v>118</v>
      </c>
      <c r="I33" t="s">
        <v>135</v>
      </c>
      <c r="J33" t="s">
        <v>102</v>
      </c>
      <c r="K33" t="s">
        <v>136</v>
      </c>
      <c r="L33">
        <v>3987</v>
      </c>
      <c r="M33">
        <v>2714</v>
      </c>
      <c r="N33">
        <v>1273</v>
      </c>
      <c r="O33">
        <v>0</v>
      </c>
      <c r="P33">
        <v>0</v>
      </c>
      <c r="Q33">
        <v>2172.7260000000001</v>
      </c>
      <c r="R33">
        <v>2220.0120000000002</v>
      </c>
      <c r="S33">
        <v>20000</v>
      </c>
      <c r="T33">
        <v>0</v>
      </c>
      <c r="U33" s="5">
        <f>Table13[[#This Row],[IP SET INSTALLATION]]*10*200</f>
        <v>0</v>
      </c>
      <c r="V33">
        <v>945720</v>
      </c>
      <c r="W33">
        <v>0</v>
      </c>
      <c r="X33" s="5">
        <v>300000</v>
      </c>
      <c r="Y33">
        <v>0</v>
      </c>
      <c r="Z33">
        <f>Table13[[#This Row],[CONSUMPTION T=(Q-P)*R+S]]+Table13[[#This Row],[IMPORTED ENERGY]]+-Table13[[#This Row],[EXPORTED ENERGY]]+Table13[[#This Row],[SRTPV CONSUMPTION]]</f>
        <v>645720</v>
      </c>
      <c r="AA33">
        <v>585296.15</v>
      </c>
      <c r="AB33">
        <v>0</v>
      </c>
      <c r="AC33">
        <v>585296.15</v>
      </c>
      <c r="AD33" s="3">
        <f>(Table13[[#This Row],[NET CONSUMPTION X=T+U-V+W]]-Table13[[#This Row],[TOTAL SALES AA=Y+Z]])/Table13[[#This Row],[NET CONSUMPTION X=T+U-V+W]]*100</f>
        <v>9.3575930743975668</v>
      </c>
      <c r="AE33">
        <v>5477048.5700000003</v>
      </c>
      <c r="AF33">
        <v>1985433.51</v>
      </c>
      <c r="AG33">
        <v>0.61890000000000001</v>
      </c>
      <c r="AH33">
        <v>0.36249999999999999</v>
      </c>
      <c r="AI33">
        <v>13.81</v>
      </c>
      <c r="AL33" t="s">
        <v>89</v>
      </c>
      <c r="AM33">
        <v>12431</v>
      </c>
      <c r="AN33" t="s">
        <v>389</v>
      </c>
    </row>
    <row r="34" spans="1:40">
      <c r="A34">
        <v>109</v>
      </c>
      <c r="B34" t="s">
        <v>82</v>
      </c>
      <c r="C34" t="s">
        <v>96</v>
      </c>
      <c r="D34" t="s">
        <v>105</v>
      </c>
      <c r="E34" t="s">
        <v>118</v>
      </c>
      <c r="F34" t="s">
        <v>194</v>
      </c>
      <c r="G34" t="s">
        <v>118</v>
      </c>
      <c r="I34" t="s">
        <v>351</v>
      </c>
      <c r="J34" t="s">
        <v>92</v>
      </c>
      <c r="K34" t="s">
        <v>352</v>
      </c>
      <c r="L34">
        <v>55</v>
      </c>
      <c r="M34">
        <v>43</v>
      </c>
      <c r="N34">
        <v>12</v>
      </c>
      <c r="O34">
        <v>0</v>
      </c>
      <c r="P34">
        <v>0</v>
      </c>
      <c r="Q34">
        <v>2888.49</v>
      </c>
      <c r="R34">
        <v>2918.3150000000001</v>
      </c>
      <c r="S34">
        <v>40000</v>
      </c>
      <c r="T34">
        <v>0</v>
      </c>
      <c r="U34" s="5">
        <f>Table13[[#This Row],[IP SET INSTALLATION]]*10*200</f>
        <v>0</v>
      </c>
      <c r="V34">
        <v>1193000</v>
      </c>
      <c r="W34">
        <v>0</v>
      </c>
      <c r="X34" s="5">
        <v>300000</v>
      </c>
      <c r="Y34">
        <v>0</v>
      </c>
      <c r="Z34">
        <f>Table13[[#This Row],[CONSUMPTION T=(Q-P)*R+S]]+Table13[[#This Row],[IMPORTED ENERGY]]+-Table13[[#This Row],[EXPORTED ENERGY]]+Table13[[#This Row],[SRTPV CONSUMPTION]]</f>
        <v>893000</v>
      </c>
      <c r="AA34">
        <v>805244</v>
      </c>
      <c r="AB34">
        <v>0</v>
      </c>
      <c r="AC34">
        <v>805244</v>
      </c>
      <c r="AD34" s="3">
        <f>(Table13[[#This Row],[NET CONSUMPTION X=T+U-V+W]]-Table13[[#This Row],[TOTAL SALES AA=Y+Z]])/Table13[[#This Row],[NET CONSUMPTION X=T+U-V+W]]*100</f>
        <v>9.8270996640537511</v>
      </c>
      <c r="AE34">
        <v>8578162.6699999999</v>
      </c>
      <c r="AF34">
        <v>2247861.67</v>
      </c>
      <c r="AG34">
        <v>0.67500000000000004</v>
      </c>
      <c r="AH34">
        <v>0.26200000000000001</v>
      </c>
      <c r="AI34">
        <v>8.52</v>
      </c>
      <c r="AL34" t="s">
        <v>89</v>
      </c>
      <c r="AM34">
        <v>12431</v>
      </c>
      <c r="AN34" t="s">
        <v>394</v>
      </c>
    </row>
    <row r="35" spans="1:40">
      <c r="A35">
        <v>87</v>
      </c>
      <c r="B35" t="s">
        <v>82</v>
      </c>
      <c r="C35" t="s">
        <v>96</v>
      </c>
      <c r="D35" t="s">
        <v>105</v>
      </c>
      <c r="E35" t="s">
        <v>118</v>
      </c>
      <c r="F35" t="s">
        <v>124</v>
      </c>
      <c r="G35" t="s">
        <v>118</v>
      </c>
      <c r="I35" t="s">
        <v>303</v>
      </c>
      <c r="J35" t="s">
        <v>211</v>
      </c>
      <c r="K35" t="s">
        <v>304</v>
      </c>
      <c r="L35">
        <v>663</v>
      </c>
      <c r="M35">
        <v>557</v>
      </c>
      <c r="N35">
        <v>106</v>
      </c>
      <c r="O35">
        <v>27</v>
      </c>
      <c r="P35">
        <v>0</v>
      </c>
      <c r="Q35">
        <v>2868.5749999999998</v>
      </c>
      <c r="R35">
        <v>2868.5749999999998</v>
      </c>
      <c r="S35">
        <v>40000</v>
      </c>
      <c r="T35">
        <v>0</v>
      </c>
      <c r="U35" s="5">
        <f>Table13[[#This Row],[IP SET INSTALLATION]]*10*200</f>
        <v>54000</v>
      </c>
      <c r="V35">
        <v>0</v>
      </c>
      <c r="W35" s="5">
        <v>220000</v>
      </c>
      <c r="X35">
        <v>0</v>
      </c>
      <c r="Y35">
        <v>1788</v>
      </c>
      <c r="Z35">
        <f>Table13[[#This Row],[CONSUMPTION T=(Q-P)*R+S]]+Table13[[#This Row],[IMPORTED ENERGY]]+-Table13[[#This Row],[EXPORTED ENERGY]]+Table13[[#This Row],[SRTPV CONSUMPTION]]</f>
        <v>221788</v>
      </c>
      <c r="AA35">
        <v>183819.5</v>
      </c>
      <c r="AB35">
        <v>18094.05</v>
      </c>
      <c r="AC35">
        <v>201913.55</v>
      </c>
      <c r="AD35" s="3">
        <f>(Table13[[#This Row],[NET CONSUMPTION X=T+U-V+W]]-Table13[[#This Row],[TOTAL SALES AA=Y+Z]])/Table13[[#This Row],[NET CONSUMPTION X=T+U-V+W]]*100</f>
        <v>8.9610123180695123</v>
      </c>
      <c r="AE35">
        <v>1822857.9</v>
      </c>
      <c r="AF35">
        <v>848774.9</v>
      </c>
      <c r="AG35">
        <v>112.92700000000001</v>
      </c>
      <c r="AH35">
        <v>0.46560000000000001</v>
      </c>
      <c r="AI35">
        <v>-5211.32</v>
      </c>
      <c r="AL35" t="s">
        <v>89</v>
      </c>
      <c r="AM35">
        <v>12431</v>
      </c>
      <c r="AN35" t="s">
        <v>381</v>
      </c>
    </row>
    <row r="36" spans="1:40">
      <c r="A36">
        <v>12</v>
      </c>
      <c r="B36" t="s">
        <v>82</v>
      </c>
      <c r="C36" t="s">
        <v>96</v>
      </c>
      <c r="D36" t="s">
        <v>105</v>
      </c>
      <c r="E36" t="s">
        <v>118</v>
      </c>
      <c r="F36" t="s">
        <v>124</v>
      </c>
      <c r="G36" t="s">
        <v>118</v>
      </c>
      <c r="I36" t="s">
        <v>125</v>
      </c>
      <c r="J36" t="s">
        <v>102</v>
      </c>
      <c r="K36" t="s">
        <v>126</v>
      </c>
      <c r="L36">
        <v>3388</v>
      </c>
      <c r="M36">
        <v>2561</v>
      </c>
      <c r="N36">
        <v>827</v>
      </c>
      <c r="O36">
        <v>1</v>
      </c>
      <c r="P36">
        <v>0</v>
      </c>
      <c r="Q36">
        <v>188.74600000000001</v>
      </c>
      <c r="R36">
        <v>228.655</v>
      </c>
      <c r="S36">
        <v>20000</v>
      </c>
      <c r="T36">
        <v>0</v>
      </c>
      <c r="U36" s="5">
        <f>Table13[[#This Row],[IP SET INSTALLATION]]*10*200</f>
        <v>2000</v>
      </c>
      <c r="V36">
        <v>798180</v>
      </c>
      <c r="W36">
        <v>0</v>
      </c>
      <c r="X36" s="5">
        <v>180000</v>
      </c>
      <c r="Y36">
        <v>199</v>
      </c>
      <c r="Z36">
        <f>Table13[[#This Row],[CONSUMPTION T=(Q-P)*R+S]]+Table13[[#This Row],[IMPORTED ENERGY]]+-Table13[[#This Row],[EXPORTED ENERGY]]+Table13[[#This Row],[SRTPV CONSUMPTION]]</f>
        <v>618379</v>
      </c>
      <c r="AA36">
        <v>570816.69999999995</v>
      </c>
      <c r="AB36">
        <v>670.15</v>
      </c>
      <c r="AC36">
        <v>571486.85</v>
      </c>
      <c r="AD36" s="3">
        <f>(Table13[[#This Row],[NET CONSUMPTION X=T+U-V+W]]-Table13[[#This Row],[TOTAL SALES AA=Y+Z]])/Table13[[#This Row],[NET CONSUMPTION X=T+U-V+W]]*100</f>
        <v>7.5830760747049988</v>
      </c>
      <c r="AE36">
        <v>5113630.1500000004</v>
      </c>
      <c r="AF36">
        <v>3326276.08</v>
      </c>
      <c r="AG36">
        <v>0.71579999999999999</v>
      </c>
      <c r="AH36">
        <v>0.65049999999999997</v>
      </c>
      <c r="AI36">
        <v>18.489999999999998</v>
      </c>
      <c r="AL36" t="s">
        <v>89</v>
      </c>
      <c r="AM36">
        <v>12431</v>
      </c>
      <c r="AN36" t="s">
        <v>368</v>
      </c>
    </row>
    <row r="37" spans="1:40">
      <c r="A37">
        <v>50</v>
      </c>
      <c r="B37" t="s">
        <v>82</v>
      </c>
      <c r="C37" t="s">
        <v>96</v>
      </c>
      <c r="D37" t="s">
        <v>105</v>
      </c>
      <c r="E37" t="s">
        <v>118</v>
      </c>
      <c r="F37" t="s">
        <v>119</v>
      </c>
      <c r="G37" t="s">
        <v>118</v>
      </c>
      <c r="I37" t="s">
        <v>218</v>
      </c>
      <c r="J37" t="s">
        <v>92</v>
      </c>
      <c r="K37" t="s">
        <v>219</v>
      </c>
      <c r="L37">
        <v>81</v>
      </c>
      <c r="M37">
        <v>54</v>
      </c>
      <c r="N37">
        <v>27</v>
      </c>
      <c r="O37">
        <v>0</v>
      </c>
      <c r="P37">
        <v>0</v>
      </c>
      <c r="Q37">
        <v>1051.231</v>
      </c>
      <c r="R37">
        <v>1071.5139999999999</v>
      </c>
      <c r="S37">
        <v>40000</v>
      </c>
      <c r="T37">
        <v>0</v>
      </c>
      <c r="U37" s="5">
        <f>Table13[[#This Row],[IP SET INSTALLATION]]*10*200</f>
        <v>0</v>
      </c>
      <c r="V37">
        <v>811320</v>
      </c>
      <c r="W37" s="5">
        <v>50000</v>
      </c>
      <c r="X37">
        <v>0</v>
      </c>
      <c r="Y37">
        <v>0</v>
      </c>
      <c r="Z37">
        <f>Table13[[#This Row],[CONSUMPTION T=(Q-P)*R+S]]+Table13[[#This Row],[IMPORTED ENERGY]]+-Table13[[#This Row],[EXPORTED ENERGY]]+Table13[[#This Row],[SRTPV CONSUMPTION]]</f>
        <v>861320</v>
      </c>
      <c r="AA37">
        <v>808623.65</v>
      </c>
      <c r="AB37">
        <v>0</v>
      </c>
      <c r="AC37">
        <v>808623.65</v>
      </c>
      <c r="AD37" s="3">
        <f>(Table13[[#This Row],[NET CONSUMPTION X=T+U-V+W]]-Table13[[#This Row],[TOTAL SALES AA=Y+Z]])/Table13[[#This Row],[NET CONSUMPTION X=T+U-V+W]]*100</f>
        <v>6.1180919983281452</v>
      </c>
      <c r="AE37">
        <v>9209367.9199999999</v>
      </c>
      <c r="AF37">
        <v>7637178.9199999999</v>
      </c>
      <c r="AG37">
        <v>0.99670000000000003</v>
      </c>
      <c r="AH37">
        <v>0.82930000000000004</v>
      </c>
      <c r="AI37">
        <v>0.27</v>
      </c>
      <c r="AL37" t="s">
        <v>89</v>
      </c>
      <c r="AM37">
        <v>12431</v>
      </c>
      <c r="AN37" t="s">
        <v>367</v>
      </c>
    </row>
    <row r="38" spans="1:40">
      <c r="A38">
        <v>110</v>
      </c>
      <c r="B38" t="s">
        <v>82</v>
      </c>
      <c r="C38" t="s">
        <v>96</v>
      </c>
      <c r="D38" t="s">
        <v>105</v>
      </c>
      <c r="E38" t="s">
        <v>118</v>
      </c>
      <c r="F38" t="s">
        <v>119</v>
      </c>
      <c r="G38" t="s">
        <v>118</v>
      </c>
      <c r="I38" t="s">
        <v>353</v>
      </c>
      <c r="J38" t="s">
        <v>92</v>
      </c>
      <c r="K38" t="s">
        <v>354</v>
      </c>
      <c r="L38">
        <v>72</v>
      </c>
      <c r="M38">
        <v>42</v>
      </c>
      <c r="N38">
        <v>30</v>
      </c>
      <c r="O38">
        <v>0</v>
      </c>
      <c r="P38">
        <v>0</v>
      </c>
      <c r="Q38">
        <v>3333.6979999999999</v>
      </c>
      <c r="R38">
        <v>3391.123</v>
      </c>
      <c r="S38">
        <v>40000</v>
      </c>
      <c r="T38">
        <v>0</v>
      </c>
      <c r="U38" s="5">
        <f>Table13[[#This Row],[IP SET INSTALLATION]]*10*200</f>
        <v>0</v>
      </c>
      <c r="V38">
        <v>2297000</v>
      </c>
      <c r="W38" s="5">
        <v>190000</v>
      </c>
      <c r="X38">
        <v>0</v>
      </c>
      <c r="Y38">
        <v>0</v>
      </c>
      <c r="Z38">
        <f>Table13[[#This Row],[CONSUMPTION T=(Q-P)*R+S]]+Table13[[#This Row],[IMPORTED ENERGY]]+-Table13[[#This Row],[EXPORTED ENERGY]]+Table13[[#This Row],[SRTPV CONSUMPTION]]</f>
        <v>2487000</v>
      </c>
      <c r="AA38">
        <v>2357051.15</v>
      </c>
      <c r="AB38">
        <v>0</v>
      </c>
      <c r="AC38">
        <v>2357051.15</v>
      </c>
      <c r="AD38" s="3">
        <f>(Table13[[#This Row],[NET CONSUMPTION X=T+U-V+W]]-Table13[[#This Row],[TOTAL SALES AA=Y+Z]])/Table13[[#This Row],[NET CONSUMPTION X=T+U-V+W]]*100</f>
        <v>5.2251246481704898</v>
      </c>
      <c r="AE38">
        <v>10910650.880000001</v>
      </c>
      <c r="AF38">
        <v>11148690.880000001</v>
      </c>
      <c r="AG38">
        <v>1.0261</v>
      </c>
      <c r="AH38">
        <v>1.0218</v>
      </c>
      <c r="AI38">
        <v>-2.67</v>
      </c>
      <c r="AL38" t="s">
        <v>89</v>
      </c>
      <c r="AM38">
        <v>12431</v>
      </c>
      <c r="AN38" t="s">
        <v>369</v>
      </c>
    </row>
    <row r="39" spans="1:40">
      <c r="A39">
        <v>3</v>
      </c>
      <c r="B39" t="s">
        <v>82</v>
      </c>
      <c r="C39" t="s">
        <v>83</v>
      </c>
      <c r="D39" t="s">
        <v>84</v>
      </c>
      <c r="E39" t="s">
        <v>84</v>
      </c>
      <c r="F39" t="s">
        <v>85</v>
      </c>
      <c r="G39" t="s">
        <v>84</v>
      </c>
      <c r="I39" t="s">
        <v>94</v>
      </c>
      <c r="J39" t="s">
        <v>92</v>
      </c>
      <c r="K39" t="s">
        <v>95</v>
      </c>
      <c r="L39">
        <v>2</v>
      </c>
      <c r="M39">
        <v>2</v>
      </c>
      <c r="N39">
        <v>0</v>
      </c>
      <c r="O39">
        <v>0</v>
      </c>
      <c r="P39">
        <v>0</v>
      </c>
      <c r="Q39">
        <v>625.79300000000001</v>
      </c>
      <c r="R39">
        <v>625.79300000000001</v>
      </c>
      <c r="S39">
        <v>20000</v>
      </c>
      <c r="T39">
        <v>0</v>
      </c>
      <c r="U39" s="5">
        <f>Table13[[#This Row],[IP SET INSTALLATION]]*10*200</f>
        <v>0</v>
      </c>
      <c r="V39">
        <v>0</v>
      </c>
      <c r="W39" s="7">
        <v>880000</v>
      </c>
      <c r="X39">
        <v>0</v>
      </c>
      <c r="Y39">
        <v>0</v>
      </c>
      <c r="Z39">
        <f>Table13[[#This Row],[CONSUMPTION T=(Q-P)*R+S]]+Table13[[#This Row],[IMPORTED ENERGY]]+-Table13[[#This Row],[EXPORTED ENERGY]]+Table13[[#This Row],[SRTPV CONSUMPTION]]</f>
        <v>880000</v>
      </c>
      <c r="AA39">
        <v>855275</v>
      </c>
      <c r="AB39">
        <v>0</v>
      </c>
      <c r="AC39">
        <v>855275</v>
      </c>
      <c r="AD39" s="3">
        <f>(Table13[[#This Row],[NET CONSUMPTION X=T+U-V+W]]-Table13[[#This Row],[TOTAL SALES AA=Y+Z]])/Table13[[#This Row],[NET CONSUMPTION X=T+U-V+W]]*100</f>
        <v>2.8096590909090908</v>
      </c>
      <c r="AE39">
        <v>1134863</v>
      </c>
      <c r="AF39">
        <v>1134793</v>
      </c>
      <c r="AG39">
        <v>0</v>
      </c>
      <c r="AH39">
        <v>0.99990000000000001</v>
      </c>
      <c r="AI39">
        <v>99.99</v>
      </c>
      <c r="AL39" t="s">
        <v>89</v>
      </c>
      <c r="AM39">
        <v>11211</v>
      </c>
      <c r="AN39" t="s">
        <v>377</v>
      </c>
    </row>
    <row r="40" spans="1:40">
      <c r="A40">
        <v>70</v>
      </c>
      <c r="B40" t="s">
        <v>82</v>
      </c>
      <c r="C40" t="s">
        <v>96</v>
      </c>
      <c r="D40" t="s">
        <v>105</v>
      </c>
      <c r="E40" t="s">
        <v>118</v>
      </c>
      <c r="F40" t="s">
        <v>124</v>
      </c>
      <c r="G40" t="s">
        <v>118</v>
      </c>
      <c r="I40" t="s">
        <v>267</v>
      </c>
      <c r="J40" t="s">
        <v>102</v>
      </c>
      <c r="K40" t="s">
        <v>268</v>
      </c>
      <c r="L40">
        <v>3011</v>
      </c>
      <c r="M40">
        <v>2642</v>
      </c>
      <c r="N40">
        <v>369</v>
      </c>
      <c r="O40">
        <v>3</v>
      </c>
      <c r="P40">
        <v>0</v>
      </c>
      <c r="Q40">
        <v>1457.1189999999999</v>
      </c>
      <c r="R40">
        <v>1498.7829999999999</v>
      </c>
      <c r="S40">
        <v>20000</v>
      </c>
      <c r="T40">
        <v>0</v>
      </c>
      <c r="U40" s="5">
        <f>Table13[[#This Row],[IP SET INSTALLATION]]*10*200</f>
        <v>6000</v>
      </c>
      <c r="V40">
        <v>833280</v>
      </c>
      <c r="W40">
        <v>0</v>
      </c>
      <c r="X40" s="5">
        <v>430000</v>
      </c>
      <c r="Y40">
        <v>1611</v>
      </c>
      <c r="Z40">
        <f>Table13[[#This Row],[CONSUMPTION T=(Q-P)*R+S]]+Table13[[#This Row],[IMPORTED ENERGY]]+-Table13[[#This Row],[EXPORTED ENERGY]]+Table13[[#This Row],[SRTPV CONSUMPTION]]</f>
        <v>404891</v>
      </c>
      <c r="AA40">
        <v>363274.5</v>
      </c>
      <c r="AB40">
        <v>2010.45</v>
      </c>
      <c r="AC40">
        <v>365284.95</v>
      </c>
      <c r="AD40" s="3">
        <f>(Table13[[#This Row],[NET CONSUMPTION X=T+U-V+W]]-Table13[[#This Row],[TOTAL SALES AA=Y+Z]])/Table13[[#This Row],[NET CONSUMPTION X=T+U-V+W]]*100</f>
        <v>9.7819042655924662</v>
      </c>
      <c r="AE40">
        <v>3047169.88</v>
      </c>
      <c r="AF40">
        <v>2130368.4300000002</v>
      </c>
      <c r="AG40">
        <v>0.4375</v>
      </c>
      <c r="AH40">
        <v>0.69910000000000005</v>
      </c>
      <c r="AI40">
        <v>39.32</v>
      </c>
      <c r="AL40" t="s">
        <v>89</v>
      </c>
      <c r="AM40">
        <v>12431</v>
      </c>
      <c r="AN40" t="s">
        <v>366</v>
      </c>
    </row>
    <row r="41" spans="1:40">
      <c r="A41">
        <v>90</v>
      </c>
      <c r="B41" t="s">
        <v>82</v>
      </c>
      <c r="C41" t="s">
        <v>96</v>
      </c>
      <c r="D41" t="s">
        <v>105</v>
      </c>
      <c r="E41" t="s">
        <v>118</v>
      </c>
      <c r="F41" t="s">
        <v>124</v>
      </c>
      <c r="G41" t="s">
        <v>118</v>
      </c>
      <c r="I41" t="s">
        <v>309</v>
      </c>
      <c r="J41" t="s">
        <v>102</v>
      </c>
      <c r="K41" t="s">
        <v>310</v>
      </c>
      <c r="L41">
        <v>4033</v>
      </c>
      <c r="M41">
        <v>2970</v>
      </c>
      <c r="N41">
        <v>1063</v>
      </c>
      <c r="O41">
        <v>0</v>
      </c>
      <c r="P41">
        <v>0</v>
      </c>
      <c r="Q41">
        <v>46062.2</v>
      </c>
      <c r="R41">
        <v>46698.1</v>
      </c>
      <c r="S41">
        <v>1000</v>
      </c>
      <c r="T41">
        <v>0</v>
      </c>
      <c r="U41" s="5">
        <f>Table13[[#This Row],[IP SET INSTALLATION]]*10*200</f>
        <v>0</v>
      </c>
      <c r="V41">
        <v>635900</v>
      </c>
      <c r="W41">
        <v>0</v>
      </c>
      <c r="X41" s="5">
        <v>150000</v>
      </c>
      <c r="Y41">
        <v>145.1</v>
      </c>
      <c r="Z41">
        <f>Table13[[#This Row],[CONSUMPTION T=(Q-P)*R+S]]+Table13[[#This Row],[IMPORTED ENERGY]]+-Table13[[#This Row],[EXPORTED ENERGY]]+Table13[[#This Row],[SRTPV CONSUMPTION]]</f>
        <v>486045.1</v>
      </c>
      <c r="AA41">
        <v>451580</v>
      </c>
      <c r="AB41">
        <v>0</v>
      </c>
      <c r="AC41">
        <v>451580</v>
      </c>
      <c r="AD41" s="3">
        <f>(Table13[[#This Row],[NET CONSUMPTION X=T+U-V+W]]-Table13[[#This Row],[TOTAL SALES AA=Y+Z]])/Table13[[#This Row],[NET CONSUMPTION X=T+U-V+W]]*100</f>
        <v>7.0909263358482537</v>
      </c>
      <c r="AE41">
        <v>4673026.91</v>
      </c>
      <c r="AF41">
        <v>4712048.87</v>
      </c>
      <c r="AG41">
        <v>0.71</v>
      </c>
      <c r="AH41">
        <v>1.0084</v>
      </c>
      <c r="AI41">
        <v>29.24</v>
      </c>
      <c r="AL41" t="s">
        <v>89</v>
      </c>
      <c r="AM41">
        <v>12431</v>
      </c>
      <c r="AN41" t="s">
        <v>375</v>
      </c>
    </row>
    <row r="42" spans="1:40">
      <c r="A42">
        <v>95</v>
      </c>
      <c r="B42" t="s">
        <v>82</v>
      </c>
      <c r="C42" t="s">
        <v>96</v>
      </c>
      <c r="D42" t="s">
        <v>105</v>
      </c>
      <c r="E42" t="s">
        <v>118</v>
      </c>
      <c r="F42" t="s">
        <v>134</v>
      </c>
      <c r="G42" t="s">
        <v>118</v>
      </c>
      <c r="I42" t="s">
        <v>320</v>
      </c>
      <c r="J42" t="s">
        <v>102</v>
      </c>
      <c r="K42" t="s">
        <v>321</v>
      </c>
      <c r="L42">
        <v>3288</v>
      </c>
      <c r="M42">
        <v>1651</v>
      </c>
      <c r="N42">
        <v>1637</v>
      </c>
      <c r="O42">
        <v>1</v>
      </c>
      <c r="P42">
        <v>0</v>
      </c>
      <c r="Q42">
        <v>11449.3</v>
      </c>
      <c r="R42">
        <v>12156.6</v>
      </c>
      <c r="S42">
        <v>1000</v>
      </c>
      <c r="T42">
        <v>0</v>
      </c>
      <c r="U42" s="5">
        <f>Table13[[#This Row],[IP SET INSTALLATION]]*10*200</f>
        <v>2000</v>
      </c>
      <c r="V42">
        <v>707300</v>
      </c>
      <c r="W42">
        <v>0</v>
      </c>
      <c r="X42" s="5">
        <v>561000</v>
      </c>
      <c r="Y42">
        <v>616.5</v>
      </c>
      <c r="Z42">
        <f>Table13[[#This Row],[CONSUMPTION T=(Q-P)*R+S]]+Table13[[#This Row],[IMPORTED ENERGY]]+-Table13[[#This Row],[EXPORTED ENERGY]]+Table13[[#This Row],[SRTPV CONSUMPTION]]</f>
        <v>146916.5</v>
      </c>
      <c r="AA42">
        <v>132421.4</v>
      </c>
      <c r="AB42">
        <v>670.15</v>
      </c>
      <c r="AC42">
        <v>133091.54999999999</v>
      </c>
      <c r="AD42" s="3">
        <f>(Table13[[#This Row],[NET CONSUMPTION X=T+U-V+W]]-Table13[[#This Row],[TOTAL SALES AA=Y+Z]])/Table13[[#This Row],[NET CONSUMPTION X=T+U-V+W]]*100</f>
        <v>9.4100730687159118</v>
      </c>
      <c r="AE42">
        <v>1920377.7</v>
      </c>
      <c r="AF42">
        <v>551901.69999999995</v>
      </c>
      <c r="AG42">
        <v>0.188</v>
      </c>
      <c r="AH42">
        <v>0.28739999999999999</v>
      </c>
      <c r="AI42">
        <v>23.34</v>
      </c>
      <c r="AL42" t="s">
        <v>89</v>
      </c>
      <c r="AM42">
        <v>12431</v>
      </c>
      <c r="AN42" t="s">
        <v>383</v>
      </c>
    </row>
    <row r="43" spans="1:40">
      <c r="A43">
        <v>24</v>
      </c>
      <c r="B43" t="s">
        <v>82</v>
      </c>
      <c r="C43" t="s">
        <v>96</v>
      </c>
      <c r="D43" t="s">
        <v>105</v>
      </c>
      <c r="E43" t="s">
        <v>118</v>
      </c>
      <c r="F43" t="s">
        <v>119</v>
      </c>
      <c r="G43" t="s">
        <v>118</v>
      </c>
      <c r="I43" t="s">
        <v>154</v>
      </c>
      <c r="J43" t="s">
        <v>92</v>
      </c>
      <c r="K43" t="s">
        <v>155</v>
      </c>
      <c r="L43">
        <v>1</v>
      </c>
      <c r="M43">
        <v>1</v>
      </c>
      <c r="N43">
        <v>0</v>
      </c>
      <c r="O43">
        <v>0</v>
      </c>
      <c r="P43">
        <v>0</v>
      </c>
      <c r="Q43">
        <v>50589.7</v>
      </c>
      <c r="R43">
        <v>51798</v>
      </c>
      <c r="S43">
        <v>1000</v>
      </c>
      <c r="T43">
        <v>0</v>
      </c>
      <c r="U43" s="5">
        <f>Table13[[#This Row],[IP SET INSTALLATION]]*10*200</f>
        <v>0</v>
      </c>
      <c r="V43">
        <v>1208300</v>
      </c>
      <c r="W43" s="5">
        <v>50000</v>
      </c>
      <c r="X43">
        <v>0</v>
      </c>
      <c r="Y43">
        <v>0</v>
      </c>
      <c r="Z43">
        <f>Table13[[#This Row],[CONSUMPTION T=(Q-P)*R+S]]+Table13[[#This Row],[IMPORTED ENERGY]]+-Table13[[#This Row],[EXPORTED ENERGY]]+Table13[[#This Row],[SRTPV CONSUMPTION]]</f>
        <v>1258300</v>
      </c>
      <c r="AA43">
        <v>1202400</v>
      </c>
      <c r="AB43">
        <v>0</v>
      </c>
      <c r="AC43">
        <v>1202400</v>
      </c>
      <c r="AD43" s="3">
        <f>(Table13[[#This Row],[NET CONSUMPTION X=T+U-V+W]]-Table13[[#This Row],[TOTAL SALES AA=Y+Z]])/Table13[[#This Row],[NET CONSUMPTION X=T+U-V+W]]*100</f>
        <v>4.4425017881268376</v>
      </c>
      <c r="AE43">
        <v>3082313</v>
      </c>
      <c r="AF43">
        <v>3082313</v>
      </c>
      <c r="AG43">
        <v>0.99509999999999998</v>
      </c>
      <c r="AH43">
        <v>1</v>
      </c>
      <c r="AI43">
        <v>0.49</v>
      </c>
      <c r="AL43" t="s">
        <v>89</v>
      </c>
      <c r="AM43">
        <v>12431</v>
      </c>
      <c r="AN43" t="s">
        <v>370</v>
      </c>
    </row>
    <row r="44" spans="1:40">
      <c r="A44">
        <v>19</v>
      </c>
      <c r="B44" t="s">
        <v>82</v>
      </c>
      <c r="C44" t="s">
        <v>96</v>
      </c>
      <c r="D44" t="s">
        <v>105</v>
      </c>
      <c r="E44" t="s">
        <v>118</v>
      </c>
      <c r="F44" t="s">
        <v>124</v>
      </c>
      <c r="G44" t="s">
        <v>118</v>
      </c>
      <c r="I44" t="s">
        <v>143</v>
      </c>
      <c r="J44" t="s">
        <v>102</v>
      </c>
      <c r="K44" t="s">
        <v>144</v>
      </c>
      <c r="L44">
        <v>2244</v>
      </c>
      <c r="M44">
        <v>2016</v>
      </c>
      <c r="N44">
        <v>228</v>
      </c>
      <c r="O44">
        <v>0</v>
      </c>
      <c r="P44">
        <v>0</v>
      </c>
      <c r="Q44">
        <v>40807.9</v>
      </c>
      <c r="R44">
        <v>41173.4</v>
      </c>
      <c r="S44">
        <v>1000</v>
      </c>
      <c r="T44">
        <v>0</v>
      </c>
      <c r="U44" s="5">
        <f>Table13[[#This Row],[IP SET INSTALLATION]]*10*200</f>
        <v>0</v>
      </c>
      <c r="V44">
        <v>365500</v>
      </c>
      <c r="W44">
        <v>0</v>
      </c>
      <c r="X44" s="5">
        <v>120000</v>
      </c>
      <c r="Y44">
        <v>136</v>
      </c>
      <c r="Z44">
        <f>Table13[[#This Row],[CONSUMPTION T=(Q-P)*R+S]]+Table13[[#This Row],[IMPORTED ENERGY]]+-Table13[[#This Row],[EXPORTED ENERGY]]+Table13[[#This Row],[SRTPV CONSUMPTION]]</f>
        <v>245636</v>
      </c>
      <c r="AA44">
        <v>222101.8</v>
      </c>
      <c r="AB44">
        <v>0</v>
      </c>
      <c r="AC44">
        <v>222101.8</v>
      </c>
      <c r="AD44" s="3">
        <f>(Table13[[#This Row],[NET CONSUMPTION X=T+U-V+W]]-Table13[[#This Row],[TOTAL SALES AA=Y+Z]])/Table13[[#This Row],[NET CONSUMPTION X=T+U-V+W]]*100</f>
        <v>9.5809246201696876</v>
      </c>
      <c r="AE44">
        <v>2209766.17</v>
      </c>
      <c r="AF44">
        <v>1398636.37</v>
      </c>
      <c r="AG44">
        <v>0.60740000000000005</v>
      </c>
      <c r="AH44">
        <v>0.63290000000000002</v>
      </c>
      <c r="AI44">
        <v>24.85</v>
      </c>
      <c r="AL44" t="s">
        <v>89</v>
      </c>
      <c r="AM44">
        <v>12431</v>
      </c>
      <c r="AN44" t="s">
        <v>371</v>
      </c>
    </row>
    <row r="45" spans="1:40">
      <c r="A45">
        <v>51</v>
      </c>
      <c r="B45" t="s">
        <v>82</v>
      </c>
      <c r="C45" t="s">
        <v>96</v>
      </c>
      <c r="D45" t="s">
        <v>105</v>
      </c>
      <c r="E45" t="s">
        <v>118</v>
      </c>
      <c r="F45" t="s">
        <v>124</v>
      </c>
      <c r="G45" t="s">
        <v>118</v>
      </c>
      <c r="I45" t="s">
        <v>220</v>
      </c>
      <c r="J45" t="s">
        <v>92</v>
      </c>
      <c r="K45" t="s">
        <v>221</v>
      </c>
      <c r="L45">
        <v>3</v>
      </c>
      <c r="M45">
        <v>2</v>
      </c>
      <c r="N45">
        <v>1</v>
      </c>
      <c r="O45">
        <v>0</v>
      </c>
      <c r="P45">
        <v>0</v>
      </c>
      <c r="Q45">
        <v>2673.2489999999998</v>
      </c>
      <c r="R45">
        <v>2758.1120000000001</v>
      </c>
      <c r="S45">
        <v>20000</v>
      </c>
      <c r="T45">
        <v>0</v>
      </c>
      <c r="U45" s="5">
        <f>Table13[[#This Row],[IP SET INSTALLATION]]*10*200</f>
        <v>0</v>
      </c>
      <c r="V45">
        <v>1697260</v>
      </c>
      <c r="W45">
        <v>0</v>
      </c>
      <c r="X45" s="5">
        <v>980000</v>
      </c>
      <c r="Y45">
        <v>0</v>
      </c>
      <c r="Z45">
        <f>Table13[[#This Row],[CONSUMPTION T=(Q-P)*R+S]]+Table13[[#This Row],[IMPORTED ENERGY]]+-Table13[[#This Row],[EXPORTED ENERGY]]+Table13[[#This Row],[SRTPV CONSUMPTION]]</f>
        <v>717260</v>
      </c>
      <c r="AA45">
        <v>685547</v>
      </c>
      <c r="AB45">
        <v>0</v>
      </c>
      <c r="AC45">
        <v>685547</v>
      </c>
      <c r="AD45" s="3">
        <f>(Table13[[#This Row],[NET CONSUMPTION X=T+U-V+W]]-Table13[[#This Row],[TOTAL SALES AA=Y+Z]])/Table13[[#This Row],[NET CONSUMPTION X=T+U-V+W]]*100</f>
        <v>4.4214092518751924</v>
      </c>
      <c r="AE45">
        <v>3143372</v>
      </c>
      <c r="AF45">
        <v>3003573</v>
      </c>
      <c r="AG45">
        <v>0.40389999999999998</v>
      </c>
      <c r="AH45">
        <v>0.95550000000000002</v>
      </c>
      <c r="AI45">
        <v>56.96</v>
      </c>
      <c r="AL45" t="s">
        <v>89</v>
      </c>
      <c r="AM45">
        <v>12431</v>
      </c>
      <c r="AN45" t="s">
        <v>378</v>
      </c>
    </row>
    <row r="46" spans="1:40">
      <c r="A46">
        <v>74</v>
      </c>
      <c r="B46" t="s">
        <v>82</v>
      </c>
      <c r="C46" t="s">
        <v>96</v>
      </c>
      <c r="D46" t="s">
        <v>105</v>
      </c>
      <c r="E46" t="s">
        <v>118</v>
      </c>
      <c r="F46" t="s">
        <v>119</v>
      </c>
      <c r="G46" t="s">
        <v>118</v>
      </c>
      <c r="I46" t="s">
        <v>275</v>
      </c>
      <c r="J46" t="s">
        <v>92</v>
      </c>
      <c r="K46" t="s">
        <v>276</v>
      </c>
      <c r="L46">
        <v>1</v>
      </c>
      <c r="M46">
        <v>1</v>
      </c>
      <c r="N46">
        <v>0</v>
      </c>
      <c r="O46">
        <v>0</v>
      </c>
      <c r="P46">
        <v>0</v>
      </c>
      <c r="Q46">
        <v>1230.3</v>
      </c>
      <c r="R46">
        <v>1230.3</v>
      </c>
      <c r="S46">
        <v>1000</v>
      </c>
      <c r="T46">
        <v>0</v>
      </c>
      <c r="U46" s="5">
        <f>Table13[[#This Row],[IP SET INSTALLATION]]*10*200</f>
        <v>0</v>
      </c>
      <c r="V46">
        <v>0</v>
      </c>
      <c r="W46" s="5">
        <v>220000</v>
      </c>
      <c r="X46">
        <v>0</v>
      </c>
      <c r="Y46">
        <v>0</v>
      </c>
      <c r="Z46">
        <f>Table13[[#This Row],[CONSUMPTION T=(Q-P)*R+S]]+Table13[[#This Row],[IMPORTED ENERGY]]+-Table13[[#This Row],[EXPORTED ENERGY]]+Table13[[#This Row],[SRTPV CONSUMPTION]]</f>
        <v>220000</v>
      </c>
      <c r="AA46">
        <v>213900</v>
      </c>
      <c r="AB46">
        <v>0</v>
      </c>
      <c r="AC46">
        <v>213900</v>
      </c>
      <c r="AD46" s="3">
        <f>(Table13[[#This Row],[NET CONSUMPTION X=T+U-V+W]]-Table13[[#This Row],[TOTAL SALES AA=Y+Z]])/Table13[[#This Row],[NET CONSUMPTION X=T+U-V+W]]*100</f>
        <v>2.7727272727272729</v>
      </c>
      <c r="AE46">
        <v>1741992</v>
      </c>
      <c r="AF46">
        <v>1741992</v>
      </c>
      <c r="AG46">
        <v>0</v>
      </c>
      <c r="AH46">
        <v>1</v>
      </c>
      <c r="AI46">
        <v>100</v>
      </c>
      <c r="AL46" t="s">
        <v>89</v>
      </c>
      <c r="AM46">
        <v>12431</v>
      </c>
      <c r="AN46" t="s">
        <v>372</v>
      </c>
    </row>
    <row r="47" spans="1:40">
      <c r="A47">
        <v>73</v>
      </c>
      <c r="B47" t="s">
        <v>82</v>
      </c>
      <c r="C47" t="s">
        <v>96</v>
      </c>
      <c r="D47" t="s">
        <v>105</v>
      </c>
      <c r="E47" t="s">
        <v>118</v>
      </c>
      <c r="F47" t="s">
        <v>119</v>
      </c>
      <c r="G47" t="s">
        <v>118</v>
      </c>
      <c r="I47" t="s">
        <v>273</v>
      </c>
      <c r="J47" t="s">
        <v>211</v>
      </c>
      <c r="K47" t="s">
        <v>274</v>
      </c>
      <c r="L47">
        <v>4559</v>
      </c>
      <c r="M47">
        <v>4101</v>
      </c>
      <c r="N47">
        <v>458</v>
      </c>
      <c r="O47">
        <v>10</v>
      </c>
      <c r="P47">
        <v>0</v>
      </c>
      <c r="Q47">
        <v>13756.5</v>
      </c>
      <c r="R47">
        <v>13788</v>
      </c>
      <c r="S47">
        <v>1000</v>
      </c>
      <c r="T47">
        <v>0</v>
      </c>
      <c r="U47" s="5">
        <f>Table13[[#This Row],[IP SET INSTALLATION]]*10*200</f>
        <v>20000</v>
      </c>
      <c r="V47">
        <v>31500</v>
      </c>
      <c r="W47" s="5">
        <v>460000</v>
      </c>
      <c r="X47">
        <v>0</v>
      </c>
      <c r="Y47">
        <v>1178.4000000000001</v>
      </c>
      <c r="Z47">
        <f>Table13[[#This Row],[CONSUMPTION T=(Q-P)*R+S]]+Table13[[#This Row],[IMPORTED ENERGY]]+-Table13[[#This Row],[EXPORTED ENERGY]]+Table13[[#This Row],[SRTPV CONSUMPTION]]</f>
        <v>492678.40000000002</v>
      </c>
      <c r="AA47">
        <v>446603.97</v>
      </c>
      <c r="AB47">
        <v>6701.5</v>
      </c>
      <c r="AC47">
        <v>453305.47</v>
      </c>
      <c r="AD47" s="3">
        <f>(Table13[[#This Row],[NET CONSUMPTION X=T+U-V+W]]-Table13[[#This Row],[TOTAL SALES AA=Y+Z]])/Table13[[#This Row],[NET CONSUMPTION X=T+U-V+W]]*100</f>
        <v>7.9916087248801757</v>
      </c>
      <c r="AE47">
        <v>4608603.72</v>
      </c>
      <c r="AF47">
        <v>3239629.09</v>
      </c>
      <c r="AG47">
        <v>13.871700000000001</v>
      </c>
      <c r="AH47">
        <v>0.70299999999999996</v>
      </c>
      <c r="AI47">
        <v>-904.88</v>
      </c>
      <c r="AL47" t="s">
        <v>89</v>
      </c>
      <c r="AM47">
        <v>12431</v>
      </c>
      <c r="AN47" t="s">
        <v>385</v>
      </c>
    </row>
    <row r="48" spans="1:40">
      <c r="A48">
        <v>22</v>
      </c>
      <c r="B48" t="s">
        <v>82</v>
      </c>
      <c r="C48" t="s">
        <v>96</v>
      </c>
      <c r="D48" t="s">
        <v>105</v>
      </c>
      <c r="E48" t="s">
        <v>118</v>
      </c>
      <c r="F48" t="s">
        <v>124</v>
      </c>
      <c r="G48" t="s">
        <v>118</v>
      </c>
      <c r="I48" t="s">
        <v>149</v>
      </c>
      <c r="J48" t="s">
        <v>102</v>
      </c>
      <c r="K48" t="s">
        <v>150</v>
      </c>
      <c r="L48">
        <v>1540</v>
      </c>
      <c r="M48">
        <v>1395</v>
      </c>
      <c r="N48">
        <v>145</v>
      </c>
      <c r="O48">
        <v>34</v>
      </c>
      <c r="P48">
        <v>0</v>
      </c>
      <c r="Q48">
        <v>27740.2</v>
      </c>
      <c r="R48">
        <v>28273.7</v>
      </c>
      <c r="S48">
        <v>1000</v>
      </c>
      <c r="T48">
        <v>0</v>
      </c>
      <c r="U48" s="5">
        <f>Table13[[#This Row],[IP SET INSTALLATION]]*10*200</f>
        <v>68000</v>
      </c>
      <c r="V48">
        <v>533500</v>
      </c>
      <c r="W48">
        <v>0</v>
      </c>
      <c r="X48" s="5">
        <v>20000</v>
      </c>
      <c r="Y48">
        <v>0</v>
      </c>
      <c r="Z48">
        <f>Table13[[#This Row],[CONSUMPTION T=(Q-P)*R+S]]+Table13[[#This Row],[IMPORTED ENERGY]]+-Table13[[#This Row],[EXPORTED ENERGY]]+Table13[[#This Row],[SRTPV CONSUMPTION]]</f>
        <v>513500</v>
      </c>
      <c r="AA48">
        <v>451124.9</v>
      </c>
      <c r="AB48">
        <v>22785.1</v>
      </c>
      <c r="AC48">
        <v>473910</v>
      </c>
      <c r="AD48" s="3">
        <f>(Table13[[#This Row],[NET CONSUMPTION X=T+U-V+W]]-Table13[[#This Row],[TOTAL SALES AA=Y+Z]])/Table13[[#This Row],[NET CONSUMPTION X=T+U-V+W]]*100</f>
        <v>7.7098344693281406</v>
      </c>
      <c r="AE48">
        <v>4521272.0199999996</v>
      </c>
      <c r="AF48">
        <v>3053133.02</v>
      </c>
      <c r="AG48">
        <v>0.88829999999999998</v>
      </c>
      <c r="AH48">
        <v>0.67530000000000001</v>
      </c>
      <c r="AI48">
        <v>7.54</v>
      </c>
      <c r="AL48" t="s">
        <v>89</v>
      </c>
      <c r="AM48">
        <v>12431</v>
      </c>
      <c r="AN48" t="s">
        <v>376</v>
      </c>
    </row>
    <row r="49" spans="1:40">
      <c r="A49">
        <v>91</v>
      </c>
      <c r="B49" t="s">
        <v>82</v>
      </c>
      <c r="C49" t="s">
        <v>96</v>
      </c>
      <c r="D49" t="s">
        <v>105</v>
      </c>
      <c r="E49" t="s">
        <v>118</v>
      </c>
      <c r="F49" t="s">
        <v>124</v>
      </c>
      <c r="G49" t="s">
        <v>118</v>
      </c>
      <c r="I49" t="s">
        <v>311</v>
      </c>
      <c r="J49" t="s">
        <v>211</v>
      </c>
      <c r="K49" t="s">
        <v>312</v>
      </c>
      <c r="L49">
        <v>10597</v>
      </c>
      <c r="M49">
        <v>9182</v>
      </c>
      <c r="N49">
        <v>1415</v>
      </c>
      <c r="O49">
        <v>0</v>
      </c>
      <c r="P49">
        <v>0</v>
      </c>
      <c r="Q49">
        <v>47936.1</v>
      </c>
      <c r="R49">
        <v>48583.1</v>
      </c>
      <c r="S49">
        <v>2000</v>
      </c>
      <c r="T49">
        <v>0</v>
      </c>
      <c r="U49" s="5">
        <f>Table13[[#This Row],[IP SET INSTALLATION]]*10*200</f>
        <v>0</v>
      </c>
      <c r="V49">
        <v>1294000</v>
      </c>
      <c r="W49" s="5">
        <v>476000</v>
      </c>
      <c r="X49">
        <v>0</v>
      </c>
      <c r="Y49">
        <v>2129.1</v>
      </c>
      <c r="Z49">
        <f>Table13[[#This Row],[CONSUMPTION T=(Q-P)*R+S]]+Table13[[#This Row],[IMPORTED ENERGY]]+-Table13[[#This Row],[EXPORTED ENERGY]]+Table13[[#This Row],[SRTPV CONSUMPTION]]</f>
        <v>1772129.1</v>
      </c>
      <c r="AA49">
        <v>1662043.3570000001</v>
      </c>
      <c r="AB49">
        <v>0</v>
      </c>
      <c r="AC49">
        <v>1662043.3570000001</v>
      </c>
      <c r="AD49" s="3">
        <f>(Table13[[#This Row],[NET CONSUMPTION X=T+U-V+W]]-Table13[[#This Row],[TOTAL SALES AA=Y+Z]])/Table13[[#This Row],[NET CONSUMPTION X=T+U-V+W]]*100</f>
        <v>6.2120611303092996</v>
      </c>
      <c r="AE49">
        <v>15269158.5</v>
      </c>
      <c r="AF49">
        <v>8239660.54</v>
      </c>
      <c r="AG49">
        <v>1.2823</v>
      </c>
      <c r="AH49">
        <v>0.53959999999999997</v>
      </c>
      <c r="AI49">
        <v>-15.23</v>
      </c>
      <c r="AL49" t="s">
        <v>89</v>
      </c>
      <c r="AM49">
        <v>12431</v>
      </c>
      <c r="AN49" t="s">
        <v>388</v>
      </c>
    </row>
  </sheetData>
  <mergeCells count="3">
    <mergeCell ref="A1:AM1"/>
    <mergeCell ref="A2:AM2"/>
    <mergeCell ref="A3:AM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bescom</cp:lastModifiedBy>
  <dcterms:created xsi:type="dcterms:W3CDTF">2025-06-26T04:42:45Z</dcterms:created>
  <dcterms:modified xsi:type="dcterms:W3CDTF">2025-06-26T10:08:44Z</dcterms:modified>
</cp:coreProperties>
</file>