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2995" windowHeight="9465"/>
  </bookViews>
  <sheets>
    <sheet name="sheet1 (2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R20" i="1" l="1"/>
  <c r="P20" i="1"/>
  <c r="T18" i="1"/>
  <c r="R18" i="1"/>
  <c r="R21" i="1" s="1"/>
  <c r="P18" i="1"/>
  <c r="P21" i="1" s="1"/>
  <c r="L18" i="1"/>
  <c r="K18" i="1"/>
  <c r="J18" i="1"/>
  <c r="U17" i="1"/>
  <c r="S17" i="1"/>
  <c r="Q17" i="1"/>
  <c r="U16" i="1"/>
  <c r="S16" i="1"/>
  <c r="Q16" i="1"/>
  <c r="U15" i="1"/>
  <c r="S15" i="1"/>
  <c r="Q15" i="1"/>
  <c r="U14" i="1"/>
  <c r="S14" i="1"/>
  <c r="Q14" i="1"/>
  <c r="U13" i="1"/>
  <c r="S13" i="1"/>
  <c r="Q13" i="1"/>
  <c r="U12" i="1"/>
  <c r="S12" i="1"/>
  <c r="Q12" i="1"/>
  <c r="U11" i="1"/>
  <c r="S11" i="1"/>
  <c r="Q11" i="1"/>
  <c r="U10" i="1"/>
  <c r="S10" i="1"/>
  <c r="Q10" i="1"/>
  <c r="U9" i="1"/>
  <c r="S9" i="1"/>
  <c r="Q9" i="1"/>
  <c r="U8" i="1"/>
  <c r="S8" i="1"/>
  <c r="Q8" i="1"/>
  <c r="U7" i="1"/>
  <c r="U18" i="1" s="1"/>
  <c r="S7" i="1"/>
  <c r="S18" i="1" s="1"/>
  <c r="Q7" i="1"/>
  <c r="Q18" i="1" s="1"/>
</calcChain>
</file>

<file path=xl/sharedStrings.xml><?xml version="1.0" encoding="utf-8"?>
<sst xmlns="http://schemas.openxmlformats.org/spreadsheetml/2006/main" count="143" uniqueCount="53">
  <si>
    <t>Bangalore Electricity Supply Company Limited (BESCOM)</t>
  </si>
  <si>
    <t>MONTHWISE-DCB REPORT -NALLURU OMU-SECTION</t>
  </si>
  <si>
    <t>Report for the Period from 01-Feb-2025 to 28-Feb-2025</t>
  </si>
  <si>
    <t>OB</t>
  </si>
  <si>
    <t>JAN2025 CB</t>
  </si>
  <si>
    <t>Section</t>
  </si>
  <si>
    <t>RR No</t>
  </si>
  <si>
    <t>Tariff</t>
  </si>
  <si>
    <t>Sub-Tariff</t>
  </si>
  <si>
    <t>Installations Status</t>
  </si>
  <si>
    <t>Meter Status</t>
  </si>
  <si>
    <t>MR Code</t>
  </si>
  <si>
    <t>Name</t>
  </si>
  <si>
    <t>Village Name</t>
  </si>
  <si>
    <t>PRI  OB</t>
  </si>
  <si>
    <t>Int OB</t>
  </si>
  <si>
    <t xml:space="preserve"> Total</t>
  </si>
  <si>
    <t>PRI CB</t>
  </si>
  <si>
    <t xml:space="preserve"> PRI CB DIFF</t>
  </si>
  <si>
    <t>Int CB</t>
  </si>
  <si>
    <t>PRI INT DIFF</t>
  </si>
  <si>
    <t>Total CB</t>
  </si>
  <si>
    <t>TOAL CB DIFF</t>
  </si>
  <si>
    <t>NALLURU OMU</t>
  </si>
  <si>
    <t>BLSP225</t>
  </si>
  <si>
    <t>LT6A</t>
  </si>
  <si>
    <t>LT6(A)WS</t>
  </si>
  <si>
    <t>LIVE</t>
  </si>
  <si>
    <t>NORMAL</t>
  </si>
  <si>
    <t>AEE.MUDHIGERE.MUDHIGERE.GP</t>
  </si>
  <si>
    <t>BULASAGARA</t>
  </si>
  <si>
    <t>BLSWP1695</t>
  </si>
  <si>
    <t>PDO G P BULUSAGARA</t>
  </si>
  <si>
    <t>BLSWP1716</t>
  </si>
  <si>
    <t>PDO  BULASAGARA GP</t>
  </si>
  <si>
    <t>BULSAGARA</t>
  </si>
  <si>
    <t>BLSWP1753</t>
  </si>
  <si>
    <t>PDO SECRETARY</t>
  </si>
  <si>
    <t>BLWP298</t>
  </si>
  <si>
    <t>HTP223</t>
  </si>
  <si>
    <t>DISS</t>
  </si>
  <si>
    <t>AEEHATTI ITAGI GP</t>
  </si>
  <si>
    <t>HATTI</t>
  </si>
  <si>
    <t>HTWP1694</t>
  </si>
  <si>
    <t>HTWP1887</t>
  </si>
  <si>
    <t>HTWP297</t>
  </si>
  <si>
    <t>HTWP304</t>
  </si>
  <si>
    <t>HTWP981</t>
  </si>
  <si>
    <t>PERMANENT DISS</t>
  </si>
  <si>
    <t xml:space="preserve"> Overall Total:</t>
  </si>
  <si>
    <t>FEB 25 PRI OB</t>
  </si>
  <si>
    <t>FEB 25 INT OB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</si>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</sst>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FFFF00"/>
        <bgColor indexed="64"/>
      </patternFill>
    </fill>
    <fill>
      <patternFill patternType="solid">
        <fgColor rgb="FFF0F8FF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8">
    <xf numFmtId="0" fontId="0" fillId="0" borderId="0" xfId="0"/>
    <xf numFmtId="0" fontId="1" fillId="2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1" fontId="0" fillId="2" borderId="0" xfId="0" applyNumberFormat="1" applyFill="1" applyAlignment="1" applyProtection="1"/>
    <xf numFmtId="0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1" fontId="0" fillId="2" borderId="0" xfId="0" applyNumberFormat="1" applyFill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</xf>
    <xf numFmtId="1" fontId="2" fillId="4" borderId="1" xfId="0" applyNumberFormat="1" applyFont="1" applyFill="1" applyBorder="1" applyAlignment="1" applyProtection="1">
      <alignment horizontal="center"/>
    </xf>
    <xf numFmtId="1" fontId="2" fillId="4" borderId="1" xfId="0" applyNumberFormat="1" applyFont="1" applyFill="1" applyBorder="1" applyAlignment="1" applyProtection="1">
      <alignment horizontal="center"/>
    </xf>
    <xf numFmtId="1" fontId="3" fillId="3" borderId="2" xfId="0" applyNumberFormat="1" applyFont="1" applyFill="1" applyBorder="1" applyAlignment="1">
      <alignment vertical="center"/>
    </xf>
    <xf numFmtId="1" fontId="4" fillId="3" borderId="2" xfId="0" applyNumberFormat="1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vertical="center"/>
    </xf>
    <xf numFmtId="0" fontId="0" fillId="3" borderId="3" xfId="0" applyNumberFormat="1" applyFill="1" applyBorder="1" applyAlignment="1" applyProtection="1"/>
    <xf numFmtId="1" fontId="4" fillId="0" borderId="4" xfId="0" applyNumberFormat="1" applyFont="1" applyFill="1" applyBorder="1" applyAlignment="1">
      <alignment vertical="center"/>
    </xf>
    <xf numFmtId="1" fontId="0" fillId="0" borderId="3" xfId="0" applyNumberFormat="1" applyFill="1" applyBorder="1" applyAlignment="1" applyProtection="1"/>
    <xf numFmtId="1" fontId="0" fillId="3" borderId="3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5" fillId="5" borderId="0" xfId="0" applyNumberFormat="1" applyFont="1" applyFill="1" applyAlignment="1" applyProtection="1">
      <alignment horizontal="right"/>
    </xf>
    <xf numFmtId="1" fontId="2" fillId="5" borderId="0" xfId="0" applyNumberFormat="1" applyFont="1" applyFill="1" applyAlignment="1" applyProtection="1"/>
    <xf numFmtId="0" fontId="0" fillId="5" borderId="0" xfId="0" applyNumberFormat="1" applyFill="1" applyAlignment="1" applyProtection="1"/>
    <xf numFmtId="1" fontId="6" fillId="5" borderId="3" xfId="0" applyNumberFormat="1" applyFont="1" applyFill="1" applyBorder="1" applyAlignment="1" applyProtection="1"/>
    <xf numFmtId="1" fontId="6" fillId="3" borderId="3" xfId="0" applyNumberFormat="1" applyFont="1" applyFill="1" applyBorder="1" applyAlignment="1" applyProtection="1"/>
    <xf numFmtId="1" fontId="6" fillId="3" borderId="5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0" fillId="0" borderId="3" xfId="0" applyNumberFormat="1" applyFill="1" applyBorder="1" applyAlignment="1" applyProtection="1"/>
  </cellXfs>
  <cellStyles count="1">
    <cellStyle name="Normal" xfId="0" builtinId="0"/>
  </cellStyles>
  <dxfs count="3">
    <dxf>
      <numFmt numFmtId="1" formatCode="0"/>
    </dxf>
    <dxf>
      <numFmt numFmtId="1" formatCode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LB\2024-2025\NALLUR%20%20RLB%20MONTHLY%20FORMATE%20APR-24%20TO%20MAR-2025%20Gagana%20final%20print%20TALLY=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2024"/>
      <sheetName val="MAY2024 "/>
      <sheetName val="JUNE2024  "/>
      <sheetName val="JULY2024   "/>
      <sheetName val="AUG2024 "/>
      <sheetName val="SEPT2024 "/>
      <sheetName val="OCT2024 "/>
      <sheetName val="NOV2024 "/>
      <sheetName val="DEC2024  "/>
      <sheetName val="JAN2025"/>
      <sheetName val="FEB2025 "/>
      <sheetName val="MAR2025 "/>
      <sheetName val="APR-24 TO MAR-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2">
          <cell r="H22">
            <v>1756529.21</v>
          </cell>
          <cell r="I22">
            <v>191967.79</v>
          </cell>
        </row>
      </sheetData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id="1" name="Table13" displayName="Table13" ref="A6:L17" totalsRowShown="0">
  <sortState ref="A7:AZ36">
    <sortCondition ref="C7:C36"/>
  </sortState>
  <tableColumns count="12">
    <tableColumn id="1" name="Section"/>
    <tableColumn id="2" name="RR No"/>
    <tableColumn id="4" name="Tariff"/>
    <tableColumn id="5" name="Sub-Tariff"/>
    <tableColumn id="6" name="Installations Status"/>
    <tableColumn id="8" name="Meter Status"/>
    <tableColumn id="9" name="MR Code"/>
    <tableColumn id="10" name="Name"/>
    <tableColumn id="13" name="Village Name"/>
    <tableColumn id="3" name="PRI  OB" dataDxfId="2"/>
    <tableColumn id="35" name="Int OB" dataDxfId="1"/>
    <tableColumn id="39" name=" 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T23" sqref="T23"/>
    </sheetView>
  </sheetViews>
  <sheetFormatPr defaultRowHeight="15" x14ac:dyDescent="0.25"/>
  <cols>
    <col min="1" max="1" width="17.5703125" style="4" customWidth="1"/>
    <col min="2" max="2" width="11" style="4" bestFit="1" customWidth="1"/>
    <col min="3" max="3" width="9" style="4" customWidth="1"/>
    <col min="4" max="4" width="12.85546875" style="4" hidden="1" customWidth="1"/>
    <col min="5" max="5" width="20.7109375" style="4" hidden="1" customWidth="1"/>
    <col min="6" max="6" width="15.5703125" style="4" hidden="1" customWidth="1"/>
    <col min="7" max="7" width="12.28515625" style="4" hidden="1" customWidth="1"/>
    <col min="8" max="8" width="35.28515625" style="4" hidden="1" customWidth="1"/>
    <col min="9" max="9" width="14.5703125" style="4" customWidth="1"/>
    <col min="10" max="10" width="12.28515625" style="5" customWidth="1"/>
    <col min="11" max="11" width="13" style="5" customWidth="1"/>
    <col min="12" max="12" width="12" style="5" customWidth="1"/>
    <col min="13" max="14" width="0" style="4" hidden="1" customWidth="1"/>
    <col min="15" max="15" width="9.7109375" style="4" customWidth="1"/>
    <col min="16" max="16" width="9.140625" style="5"/>
    <col min="17" max="17" width="12.5703125" style="6" bestFit="1" customWidth="1"/>
    <col min="18" max="18" width="9.140625" style="5"/>
    <col min="19" max="19" width="11.5703125" style="6" bestFit="1" customWidth="1"/>
    <col min="20" max="20" width="10.28515625" style="4" bestFit="1" customWidth="1"/>
    <col min="21" max="21" width="12.5703125" style="6" bestFit="1" customWidth="1"/>
    <col min="22" max="16384" width="9.140625" style="4"/>
  </cols>
  <sheetData>
    <row r="1" spans="1:21" ht="18.75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/>
      <c r="J1" s="3"/>
      <c r="K1" s="3"/>
      <c r="L1" s="3"/>
    </row>
    <row r="2" spans="1:21" ht="18.75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2"/>
      <c r="J2" s="3"/>
      <c r="K2" s="3"/>
      <c r="L2" s="3"/>
    </row>
    <row r="3" spans="1:21" ht="19.5" thickBot="1" x14ac:dyDescent="0.35">
      <c r="A3" s="1" t="s">
        <v>2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7"/>
      <c r="J3" s="8"/>
      <c r="K3" s="8"/>
      <c r="L3" s="8"/>
    </row>
    <row r="4" spans="1:21" ht="15.75" thickBot="1" x14ac:dyDescent="0.3">
      <c r="A4" s="9"/>
      <c r="B4" s="9"/>
      <c r="C4" s="9"/>
      <c r="D4" s="9"/>
      <c r="E4" s="9"/>
      <c r="F4" s="9"/>
      <c r="G4" s="9"/>
      <c r="H4" s="9"/>
      <c r="I4" s="9"/>
      <c r="J4" s="10"/>
      <c r="K4" s="10" t="s">
        <v>3</v>
      </c>
      <c r="L4" s="11"/>
    </row>
    <row r="5" spans="1:21" ht="15.75" thickBot="1" x14ac:dyDescent="0.3">
      <c r="A5" s="9">
        <v>1</v>
      </c>
      <c r="B5" s="9">
        <v>2</v>
      </c>
      <c r="C5" s="9">
        <v>4</v>
      </c>
      <c r="D5" s="9">
        <v>5</v>
      </c>
      <c r="E5" s="9">
        <v>6</v>
      </c>
      <c r="F5" s="9">
        <v>8</v>
      </c>
      <c r="G5" s="9">
        <v>9</v>
      </c>
      <c r="H5" s="9">
        <v>10</v>
      </c>
      <c r="I5" s="9">
        <v>13</v>
      </c>
      <c r="J5" s="11"/>
      <c r="K5" s="11">
        <v>36</v>
      </c>
      <c r="L5" s="11">
        <v>40</v>
      </c>
      <c r="Q5" s="6" t="s">
        <v>4</v>
      </c>
    </row>
    <row r="6" spans="1:21" ht="15.75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5" t="s">
        <v>14</v>
      </c>
      <c r="K6" s="5" t="s">
        <v>15</v>
      </c>
      <c r="L6" s="5" t="s">
        <v>16</v>
      </c>
      <c r="P6" s="12" t="s">
        <v>17</v>
      </c>
      <c r="Q6" s="13" t="s">
        <v>18</v>
      </c>
      <c r="R6" s="14" t="s">
        <v>19</v>
      </c>
      <c r="S6" s="15" t="s">
        <v>20</v>
      </c>
      <c r="T6" s="16" t="s">
        <v>21</v>
      </c>
      <c r="U6" s="15" t="s">
        <v>22</v>
      </c>
    </row>
    <row r="7" spans="1:2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>
        <v>2114210</v>
      </c>
      <c r="H7" s="4" t="s">
        <v>29</v>
      </c>
      <c r="I7" s="4" t="s">
        <v>30</v>
      </c>
      <c r="J7" s="5">
        <v>109888.01</v>
      </c>
      <c r="K7" s="5">
        <v>10021.99</v>
      </c>
      <c r="L7" s="5">
        <v>119910</v>
      </c>
      <c r="P7" s="17">
        <v>112563.02</v>
      </c>
      <c r="Q7" s="18">
        <f>P7-Table13[[#This Row],[PRI  OB]]</f>
        <v>2675.0100000000093</v>
      </c>
      <c r="R7" s="17">
        <v>7346.98</v>
      </c>
      <c r="S7" s="18">
        <f>R7-Table13[[#This Row],[Int OB]]</f>
        <v>-2675.01</v>
      </c>
      <c r="T7" s="19">
        <v>119910</v>
      </c>
      <c r="U7" s="15">
        <f>T7-Table13[[#This Row],[ Total]]</f>
        <v>0</v>
      </c>
    </row>
    <row r="8" spans="1:21" x14ac:dyDescent="0.25">
      <c r="A8" s="4" t="s">
        <v>23</v>
      </c>
      <c r="B8" s="4" t="s">
        <v>31</v>
      </c>
      <c r="C8" s="4" t="s">
        <v>25</v>
      </c>
      <c r="D8" s="4" t="s">
        <v>26</v>
      </c>
      <c r="E8" s="4" t="s">
        <v>27</v>
      </c>
      <c r="F8" s="4" t="s">
        <v>28</v>
      </c>
      <c r="G8" s="4">
        <v>2114210</v>
      </c>
      <c r="H8" s="4" t="s">
        <v>32</v>
      </c>
      <c r="I8" s="4" t="s">
        <v>30</v>
      </c>
      <c r="J8" s="5">
        <v>5900.6299999999992</v>
      </c>
      <c r="K8" s="5">
        <v>18.37</v>
      </c>
      <c r="L8" s="5">
        <v>5919</v>
      </c>
      <c r="P8" s="17">
        <v>8692.2000000000007</v>
      </c>
      <c r="Q8" s="18">
        <f>P8-Table13[[#This Row],[PRI  OB]]</f>
        <v>2791.5700000000015</v>
      </c>
      <c r="R8" s="17">
        <v>-2773.2</v>
      </c>
      <c r="S8" s="18">
        <f>R8-Table13[[#This Row],[Int OB]]</f>
        <v>-2791.5699999999997</v>
      </c>
      <c r="T8" s="19">
        <v>5919</v>
      </c>
      <c r="U8" s="15">
        <f>T8-Table13[[#This Row],[ Total]]</f>
        <v>0</v>
      </c>
    </row>
    <row r="9" spans="1:21" x14ac:dyDescent="0.25">
      <c r="A9" s="4" t="s">
        <v>23</v>
      </c>
      <c r="B9" s="4" t="s">
        <v>33</v>
      </c>
      <c r="C9" s="4" t="s">
        <v>25</v>
      </c>
      <c r="D9" s="4" t="s">
        <v>26</v>
      </c>
      <c r="E9" s="4" t="s">
        <v>27</v>
      </c>
      <c r="F9" s="4" t="s">
        <v>28</v>
      </c>
      <c r="G9" s="4">
        <v>2114210</v>
      </c>
      <c r="H9" s="4" t="s">
        <v>34</v>
      </c>
      <c r="I9" s="4" t="s">
        <v>35</v>
      </c>
      <c r="J9" s="5">
        <v>293573.68</v>
      </c>
      <c r="K9" s="5">
        <v>77469.320000000007</v>
      </c>
      <c r="L9" s="5">
        <v>371043</v>
      </c>
      <c r="P9" s="17">
        <v>293573.68</v>
      </c>
      <c r="Q9" s="18">
        <f>P9-Table13[[#This Row],[PRI  OB]]</f>
        <v>0</v>
      </c>
      <c r="R9" s="17">
        <v>77469.320000000007</v>
      </c>
      <c r="S9" s="18">
        <f>R9-Table13[[#This Row],[Int OB]]</f>
        <v>0</v>
      </c>
      <c r="T9" s="19">
        <v>371043</v>
      </c>
      <c r="U9" s="15">
        <f>T9-Table13[[#This Row],[ Total]]</f>
        <v>0</v>
      </c>
    </row>
    <row r="10" spans="1:21" x14ac:dyDescent="0.25">
      <c r="A10" s="4" t="s">
        <v>23</v>
      </c>
      <c r="B10" s="4" t="s">
        <v>36</v>
      </c>
      <c r="C10" s="4" t="s">
        <v>25</v>
      </c>
      <c r="D10" s="4" t="s">
        <v>26</v>
      </c>
      <c r="E10" s="4" t="s">
        <v>27</v>
      </c>
      <c r="F10" s="4" t="s">
        <v>28</v>
      </c>
      <c r="G10" s="4">
        <v>2114210</v>
      </c>
      <c r="H10" s="4" t="s">
        <v>37</v>
      </c>
      <c r="I10" s="4" t="s">
        <v>30</v>
      </c>
      <c r="J10" s="5">
        <v>385758.16000000003</v>
      </c>
      <c r="K10" s="5">
        <v>26085.84</v>
      </c>
      <c r="L10" s="5">
        <v>411844</v>
      </c>
      <c r="P10" s="17">
        <v>385758.16000000003</v>
      </c>
      <c r="Q10" s="18">
        <f>P10-Table13[[#This Row],[PRI  OB]]</f>
        <v>0</v>
      </c>
      <c r="R10" s="17">
        <v>26085.84</v>
      </c>
      <c r="S10" s="18">
        <f>R10-Table13[[#This Row],[Int OB]]</f>
        <v>0</v>
      </c>
      <c r="T10" s="19">
        <v>411844</v>
      </c>
      <c r="U10" s="15">
        <f>T10-Table13[[#This Row],[ Total]]</f>
        <v>0</v>
      </c>
    </row>
    <row r="11" spans="1:21" x14ac:dyDescent="0.25">
      <c r="A11" s="4" t="s">
        <v>23</v>
      </c>
      <c r="B11" s="4" t="s">
        <v>38</v>
      </c>
      <c r="C11" s="4" t="s">
        <v>25</v>
      </c>
      <c r="D11" s="4" t="s">
        <v>26</v>
      </c>
      <c r="E11" s="4" t="s">
        <v>27</v>
      </c>
      <c r="F11" s="4" t="s">
        <v>28</v>
      </c>
      <c r="G11" s="4">
        <v>2114210</v>
      </c>
      <c r="H11" s="4" t="s">
        <v>29</v>
      </c>
      <c r="I11" s="4" t="s">
        <v>30</v>
      </c>
      <c r="J11" s="5">
        <v>14266.07</v>
      </c>
      <c r="K11" s="5">
        <v>639.92999999999995</v>
      </c>
      <c r="L11" s="5">
        <v>14906</v>
      </c>
      <c r="P11" s="17">
        <v>14268.27</v>
      </c>
      <c r="Q11" s="18">
        <f>P11-Table13[[#This Row],[PRI  OB]]</f>
        <v>2.2000000000007276</v>
      </c>
      <c r="R11" s="17">
        <v>637.73</v>
      </c>
      <c r="S11" s="18">
        <f>R11-Table13[[#This Row],[Int OB]]</f>
        <v>-2.1999999999999318</v>
      </c>
      <c r="T11" s="19">
        <v>14906</v>
      </c>
      <c r="U11" s="15">
        <f>T11-Table13[[#This Row],[ Total]]</f>
        <v>0</v>
      </c>
    </row>
    <row r="12" spans="1:21" x14ac:dyDescent="0.25">
      <c r="A12" s="4" t="s">
        <v>23</v>
      </c>
      <c r="B12" s="4" t="s">
        <v>39</v>
      </c>
      <c r="C12" s="4" t="s">
        <v>25</v>
      </c>
      <c r="D12" s="4" t="s">
        <v>26</v>
      </c>
      <c r="E12" s="4" t="s">
        <v>27</v>
      </c>
      <c r="F12" s="4" t="s">
        <v>40</v>
      </c>
      <c r="G12" s="4">
        <v>2114210</v>
      </c>
      <c r="H12" s="4" t="s">
        <v>41</v>
      </c>
      <c r="I12" s="4" t="s">
        <v>42</v>
      </c>
      <c r="J12" s="5">
        <v>18049.400000000001</v>
      </c>
      <c r="K12" s="5">
        <v>650.6</v>
      </c>
      <c r="L12" s="5">
        <v>18700</v>
      </c>
      <c r="P12" s="17">
        <v>18050.400000000001</v>
      </c>
      <c r="Q12" s="18">
        <f>P12-Table13[[#This Row],[PRI  OB]]</f>
        <v>1</v>
      </c>
      <c r="R12" s="17">
        <v>649.6</v>
      </c>
      <c r="S12" s="18">
        <f>R12-Table13[[#This Row],[Int OB]]</f>
        <v>-1</v>
      </c>
      <c r="T12" s="19">
        <v>18700</v>
      </c>
      <c r="U12" s="15">
        <f>T12-Table13[[#This Row],[ Total]]</f>
        <v>0</v>
      </c>
    </row>
    <row r="13" spans="1:21" x14ac:dyDescent="0.25">
      <c r="A13" s="4" t="s">
        <v>23</v>
      </c>
      <c r="B13" s="4" t="s">
        <v>43</v>
      </c>
      <c r="C13" s="4" t="s">
        <v>25</v>
      </c>
      <c r="D13" s="4" t="s">
        <v>26</v>
      </c>
      <c r="E13" s="4" t="s">
        <v>27</v>
      </c>
      <c r="F13" s="4" t="s">
        <v>28</v>
      </c>
      <c r="G13" s="4">
        <v>2114210</v>
      </c>
      <c r="H13" s="4" t="s">
        <v>32</v>
      </c>
      <c r="I13" s="4" t="s">
        <v>42</v>
      </c>
      <c r="J13" s="5">
        <v>-9571</v>
      </c>
      <c r="K13" s="5">
        <v>0</v>
      </c>
      <c r="L13" s="5">
        <v>-9571</v>
      </c>
      <c r="P13" s="17">
        <v>-4354.3599999999997</v>
      </c>
      <c r="Q13" s="18">
        <f>P13-Table13[[#This Row],[PRI  OB]]</f>
        <v>5216.6400000000003</v>
      </c>
      <c r="R13" s="17">
        <v>-5216.6400000000003</v>
      </c>
      <c r="S13" s="18">
        <f>R13-Table13[[#This Row],[Int OB]]</f>
        <v>-5216.6400000000003</v>
      </c>
      <c r="T13" s="19">
        <v>-9571</v>
      </c>
      <c r="U13" s="15">
        <f>T13-Table13[[#This Row],[ Total]]</f>
        <v>0</v>
      </c>
    </row>
    <row r="14" spans="1:21" x14ac:dyDescent="0.25">
      <c r="A14" s="4" t="s">
        <v>23</v>
      </c>
      <c r="B14" s="4" t="s">
        <v>44</v>
      </c>
      <c r="C14" s="4" t="s">
        <v>25</v>
      </c>
      <c r="D14" s="4" t="s">
        <v>26</v>
      </c>
      <c r="E14" s="4" t="s">
        <v>27</v>
      </c>
      <c r="F14" s="4" t="s">
        <v>28</v>
      </c>
      <c r="G14" s="4">
        <v>2114210</v>
      </c>
      <c r="H14" s="4" t="s">
        <v>34</v>
      </c>
      <c r="I14" s="4" t="s">
        <v>42</v>
      </c>
      <c r="J14" s="5">
        <v>308452.99000000005</v>
      </c>
      <c r="K14" s="5">
        <v>28058.01</v>
      </c>
      <c r="L14" s="5">
        <v>336511</v>
      </c>
      <c r="P14" s="17">
        <v>308452.99000000005</v>
      </c>
      <c r="Q14" s="18">
        <f>P14-Table13[[#This Row],[PRI  OB]]</f>
        <v>0</v>
      </c>
      <c r="R14" s="17">
        <v>28058.01</v>
      </c>
      <c r="S14" s="18">
        <f>R14-Table13[[#This Row],[Int OB]]</f>
        <v>0</v>
      </c>
      <c r="T14" s="19">
        <v>336511</v>
      </c>
      <c r="U14" s="15">
        <f>T14-Table13[[#This Row],[ Total]]</f>
        <v>0</v>
      </c>
    </row>
    <row r="15" spans="1:21" x14ac:dyDescent="0.25">
      <c r="A15" s="4" t="s">
        <v>23</v>
      </c>
      <c r="B15" s="4" t="s">
        <v>45</v>
      </c>
      <c r="C15" s="4" t="s">
        <v>25</v>
      </c>
      <c r="D15" s="4" t="s">
        <v>26</v>
      </c>
      <c r="E15" s="4" t="s">
        <v>27</v>
      </c>
      <c r="F15" s="4" t="s">
        <v>28</v>
      </c>
      <c r="G15" s="4">
        <v>2114210</v>
      </c>
      <c r="H15" s="4" t="s">
        <v>41</v>
      </c>
      <c r="I15" s="4" t="s">
        <v>42</v>
      </c>
      <c r="J15" s="5">
        <v>26686.99</v>
      </c>
      <c r="K15" s="5">
        <v>1622.01</v>
      </c>
      <c r="L15" s="5">
        <v>28309</v>
      </c>
      <c r="P15" s="17">
        <v>26688.639999999999</v>
      </c>
      <c r="Q15" s="18">
        <f>P15-Table13[[#This Row],[PRI  OB]]</f>
        <v>1.6499999999978172</v>
      </c>
      <c r="R15" s="17">
        <v>1620.36</v>
      </c>
      <c r="S15" s="18">
        <f>R15-Table13[[#This Row],[Int OB]]</f>
        <v>-1.6500000000000909</v>
      </c>
      <c r="T15" s="19">
        <v>28309</v>
      </c>
      <c r="U15" s="15">
        <f>T15-Table13[[#This Row],[ Total]]</f>
        <v>0</v>
      </c>
    </row>
    <row r="16" spans="1:21" x14ac:dyDescent="0.25">
      <c r="A16" s="4" t="s">
        <v>23</v>
      </c>
      <c r="B16" s="4" t="s">
        <v>46</v>
      </c>
      <c r="C16" s="4" t="s">
        <v>25</v>
      </c>
      <c r="D16" s="4" t="s">
        <v>26</v>
      </c>
      <c r="E16" s="4" t="s">
        <v>27</v>
      </c>
      <c r="F16" s="4" t="s">
        <v>28</v>
      </c>
      <c r="G16" s="4">
        <v>2114210</v>
      </c>
      <c r="H16" s="4" t="s">
        <v>41</v>
      </c>
      <c r="I16" s="4" t="s">
        <v>42</v>
      </c>
      <c r="J16" s="5">
        <v>603524.28</v>
      </c>
      <c r="K16" s="5">
        <v>47401.72</v>
      </c>
      <c r="L16" s="5">
        <v>650926</v>
      </c>
      <c r="P16" s="17">
        <v>605782.41</v>
      </c>
      <c r="Q16" s="18">
        <f>P16-Table13[[#This Row],[PRI  OB]]</f>
        <v>2258.1300000000047</v>
      </c>
      <c r="R16" s="17">
        <v>45143.59</v>
      </c>
      <c r="S16" s="18">
        <f>R16-Table13[[#This Row],[Int OB]]</f>
        <v>-2258.1300000000047</v>
      </c>
      <c r="T16" s="19">
        <v>650926</v>
      </c>
      <c r="U16" s="15">
        <f>T16-Table13[[#This Row],[ Total]]</f>
        <v>0</v>
      </c>
    </row>
    <row r="17" spans="1:21" x14ac:dyDescent="0.25">
      <c r="A17" s="4" t="s">
        <v>23</v>
      </c>
      <c r="B17" s="4" t="s">
        <v>47</v>
      </c>
      <c r="C17" s="4" t="s">
        <v>25</v>
      </c>
      <c r="D17" s="4" t="s">
        <v>26</v>
      </c>
      <c r="E17" s="4" t="s">
        <v>48</v>
      </c>
      <c r="G17" s="4">
        <v>2114210</v>
      </c>
      <c r="H17" s="4" t="s">
        <v>34</v>
      </c>
      <c r="I17" s="4" t="s">
        <v>42</v>
      </c>
      <c r="J17" s="5">
        <v>0</v>
      </c>
      <c r="K17" s="5">
        <v>0</v>
      </c>
      <c r="L17" s="5">
        <v>0</v>
      </c>
      <c r="P17" s="17">
        <v>-209.86</v>
      </c>
      <c r="Q17" s="18">
        <f>P17-Table13[[#This Row],[PRI  OB]]</f>
        <v>-209.86</v>
      </c>
      <c r="R17" s="17">
        <v>209.86</v>
      </c>
      <c r="S17" s="18">
        <f>R17-Table13[[#This Row],[Int OB]]</f>
        <v>209.86</v>
      </c>
      <c r="T17" s="19">
        <v>0</v>
      </c>
      <c r="U17" s="15">
        <f>T17-Table13[[#This Row],[ Total]]</f>
        <v>0</v>
      </c>
    </row>
    <row r="18" spans="1:21" s="22" customFormat="1" ht="15.75" x14ac:dyDescent="0.25">
      <c r="A18" s="20"/>
      <c r="B18" s="20" t="s">
        <v>49</v>
      </c>
      <c r="C18" s="20" t="s">
        <v>49</v>
      </c>
      <c r="D18" s="20" t="s">
        <v>49</v>
      </c>
      <c r="E18" s="20" t="s">
        <v>49</v>
      </c>
      <c r="F18" s="20" t="s">
        <v>49</v>
      </c>
      <c r="G18" s="20" t="s">
        <v>49</v>
      </c>
      <c r="H18" s="20" t="s">
        <v>49</v>
      </c>
      <c r="I18" s="20" t="s">
        <v>49</v>
      </c>
      <c r="J18" s="21">
        <f>SUBTOTAL(109,Table13[PRI  OB])</f>
        <v>1756529.21</v>
      </c>
      <c r="K18" s="21">
        <f>SUBTOTAL(109,Table13[Int OB])</f>
        <v>191967.79</v>
      </c>
      <c r="L18" s="21">
        <f>SUBTOTAL(109,Table13[[ Total]])</f>
        <v>1948497</v>
      </c>
      <c r="P18" s="23">
        <f t="shared" ref="P18:U18" si="0">SUM(P7:P17)</f>
        <v>1769265.55</v>
      </c>
      <c r="Q18" s="24">
        <f t="shared" si="0"/>
        <v>12736.340000000015</v>
      </c>
      <c r="R18" s="24">
        <f t="shared" si="0"/>
        <v>179231.44999999998</v>
      </c>
      <c r="S18" s="24">
        <f t="shared" si="0"/>
        <v>-12736.340000000004</v>
      </c>
      <c r="T18" s="25">
        <f t="shared" si="0"/>
        <v>1948497</v>
      </c>
      <c r="U18" s="25">
        <f t="shared" si="0"/>
        <v>0</v>
      </c>
    </row>
    <row r="20" spans="1:21" x14ac:dyDescent="0.25">
      <c r="O20" s="26" t="s">
        <v>50</v>
      </c>
      <c r="P20" s="17">
        <f>'[1]FEB2025 '!$H$22</f>
        <v>1756529.21</v>
      </c>
      <c r="Q20" s="26" t="s">
        <v>51</v>
      </c>
      <c r="R20" s="17">
        <f>'[1]FEB2025 '!$I$22</f>
        <v>191967.79</v>
      </c>
    </row>
    <row r="21" spans="1:21" x14ac:dyDescent="0.25">
      <c r="O21" s="27" t="s">
        <v>52</v>
      </c>
      <c r="P21" s="17">
        <f>P18-P20</f>
        <v>12736.340000000084</v>
      </c>
      <c r="Q21" s="15" t="s">
        <v>52</v>
      </c>
      <c r="R21" s="17">
        <f>R18-R20</f>
        <v>-12736.340000000026</v>
      </c>
    </row>
  </sheetData>
  <mergeCells count="5">
    <mergeCell ref="A1:H1"/>
    <mergeCell ref="A2:H2"/>
    <mergeCell ref="A3:H3"/>
    <mergeCell ref="J4:K4"/>
    <mergeCell ref="A18:I18"/>
  </mergeCells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2025-06-25T06:51:13Z</dcterms:created>
  <dcterms:modified xsi:type="dcterms:W3CDTF">2025-06-25T06:55:53Z</dcterms:modified>
</cp:coreProperties>
</file>