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80" activeTab="1"/>
  </bookViews>
  <sheets>
    <sheet name="sheet1" sheetId="2" r:id="rId1"/>
    <sheet name="Sheet2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" i="3" l="1"/>
  <c r="R23" i="3" l="1"/>
  <c r="S9" i="3"/>
  <c r="S10" i="3"/>
  <c r="S11" i="3"/>
  <c r="S13" i="3"/>
  <c r="S14" i="3"/>
  <c r="S15" i="3"/>
  <c r="S19" i="3"/>
  <c r="S22" i="3"/>
  <c r="O19" i="3"/>
  <c r="O23" i="3" s="1"/>
  <c r="N12" i="3"/>
  <c r="O21" i="3"/>
  <c r="Q23" i="3"/>
  <c r="N23" i="3"/>
  <c r="T11" i="3"/>
  <c r="T12" i="3"/>
  <c r="T13" i="3"/>
  <c r="T14" i="3"/>
  <c r="T15" i="3"/>
  <c r="T16" i="3"/>
  <c r="T17" i="3"/>
  <c r="T18" i="3"/>
  <c r="T19" i="3"/>
  <c r="T26" i="3"/>
  <c r="T27" i="3"/>
  <c r="T28" i="3"/>
  <c r="T20" i="3"/>
  <c r="T21" i="3"/>
  <c r="T22" i="3"/>
  <c r="T10" i="3"/>
  <c r="P26" i="3"/>
  <c r="P27" i="3"/>
  <c r="P28" i="3"/>
  <c r="P10" i="3"/>
  <c r="T23" i="3" l="1"/>
  <c r="P24" i="3"/>
  <c r="P12" i="3"/>
  <c r="U12" i="3" s="1"/>
  <c r="P11" i="3"/>
  <c r="U11" i="3" s="1"/>
  <c r="U27" i="3"/>
  <c r="U10" i="3"/>
  <c r="U28" i="3"/>
  <c r="U26" i="3"/>
  <c r="P13" i="3" l="1"/>
  <c r="U13" i="3" s="1"/>
  <c r="P14" i="3" l="1"/>
  <c r="U14" i="3" s="1"/>
  <c r="P15" i="3" l="1"/>
  <c r="U15" i="3" s="1"/>
  <c r="P16" i="3" l="1"/>
  <c r="U16" i="3" s="1"/>
  <c r="P17" i="3" l="1"/>
  <c r="U17" i="3" s="1"/>
  <c r="P18" i="3" l="1"/>
  <c r="U18" i="3" s="1"/>
  <c r="P19" i="3" l="1"/>
  <c r="U19" i="3" s="1"/>
  <c r="P20" i="3" l="1"/>
  <c r="U20" i="3" l="1"/>
  <c r="P21" i="3"/>
  <c r="U21" i="3" s="1"/>
  <c r="P22" i="3" l="1"/>
  <c r="U22" i="3" s="1"/>
  <c r="P23" i="3" l="1"/>
  <c r="U23" i="3" s="1"/>
</calcChain>
</file>

<file path=xl/sharedStrings.xml><?xml version="1.0" encoding="utf-8"?>
<sst xmlns="http://schemas.openxmlformats.org/spreadsheetml/2006/main" count="1262" uniqueCount="325">
  <si>
    <t>Bangalore Electricity Supply Company Limited (BESCOM)</t>
  </si>
  <si>
    <t>Energy Audit Feeder Wise Report</t>
  </si>
  <si>
    <t>Report for the Period from 01-Mar-2025 to 23-Mar-2025</t>
  </si>
  <si>
    <t xml:space="preserve">Generated By: </t>
  </si>
  <si>
    <t>SATISHA N</t>
  </si>
  <si>
    <t xml:space="preserve">Generated On: </t>
  </si>
  <si>
    <t>23-03-2025 14:08:23</t>
  </si>
  <si>
    <t>Sub-Division:</t>
  </si>
  <si>
    <t>DODDABALAPURA (U)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</si>
  <si>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</si>
  <si>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</si>
  <si>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</si>
  <si>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</si>
  <si>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</si>
  <si>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</si>
  <si>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</si>
  <si>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</si>
  <si>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</si>
  <si>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</si>
  <si>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</si>
  <si>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</si>
  <si>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</si>
  <si>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</si>
  <si>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</si>
  <si>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</si>
  <si>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</si>
  <si>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</si>
  <si>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</si>
  <si>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</si>
  <si>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</si>
  <si>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</si>
  <si>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</si>
  <si>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</si>
  <si>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</si>
  <si>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</si>
  <si>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</si>
  <si>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</si>
  <si>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</si>
  <si>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</si>
  <si>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</si>
  <si>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</si>
  <si>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</si>
  <si>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</si>
  <si>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</si>
  <si>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</si>
  <si>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</si>
  <si>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</si>
  <si>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</si>
  <si>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</si>
  <si>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</si>
  <si>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</si>
  <si>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</si>
  <si>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</si>
  <si>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</si>
  <si>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</si>
  <si>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</si>
  <si>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</si>
  <si>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</si>
  <si>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</si>
  <si>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</si>
  <si>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</si>
  <si>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</si>
  <si>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</si>
  <si>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</si>
  <si>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</si>
  <si>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</si>
  <si>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</si>
  <si>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</si>
  <si>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</si>
  <si>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</si>
  <si>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</si>
  <si>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</si>
  <si>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</si>
  <si>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BANGALORE RURAL</t>
  </si>
  <si>
    <t>NELAMANGALA</t>
  </si>
  <si>
    <t>APARELPARK_66</t>
  </si>
  <si>
    <t>F12-STN AUX</t>
  </si>
  <si>
    <t>NO TYPE</t>
  </si>
  <si>
    <t>1210106904010105</t>
  </si>
  <si>
    <t>RAMANAGAR</t>
  </si>
  <si>
    <t>BEVOORU</t>
  </si>
  <si>
    <t>BEVOOR_66</t>
  </si>
  <si>
    <t>F07-KELAGERE</t>
  </si>
  <si>
    <t>AGRI</t>
  </si>
  <si>
    <t>1220104901020305</t>
  </si>
  <si>
    <t>CHANDAPURA</t>
  </si>
  <si>
    <t>ANEKAL</t>
  </si>
  <si>
    <t>ANEKAL_66</t>
  </si>
  <si>
    <t>F14-BALAJI</t>
  </si>
  <si>
    <t>INDUSTRIAL</t>
  </si>
  <si>
    <t>1220201902010108</t>
  </si>
  <si>
    <t>F01-BYAGADADENAHALLI</t>
  </si>
  <si>
    <t>1220201902010101</t>
  </si>
  <si>
    <t>F02-CHANDAPURA</t>
  </si>
  <si>
    <t>MIXED LOAD</t>
  </si>
  <si>
    <t>1220201902010102</t>
  </si>
  <si>
    <t>F08-CHILLING-CENTRE</t>
  </si>
  <si>
    <t>1220201902020302</t>
  </si>
  <si>
    <t>F10-CHUDENAHALLI</t>
  </si>
  <si>
    <t>1220201902020304</t>
  </si>
  <si>
    <t>F06-IB-AKL</t>
  </si>
  <si>
    <t>1220201902020301</t>
  </si>
  <si>
    <t>F04-MUTHAKATTI</t>
  </si>
  <si>
    <t>IDLE</t>
  </si>
  <si>
    <t>1220201902010104</t>
  </si>
  <si>
    <t>F15-NJY</t>
  </si>
  <si>
    <t>NJY</t>
  </si>
  <si>
    <t>1220201902010109</t>
  </si>
  <si>
    <t>F12-SAINATH-EDUCATION</t>
  </si>
  <si>
    <t>COMMERCIAL</t>
  </si>
  <si>
    <t>1220201902010107</t>
  </si>
  <si>
    <t>F03-SAMANDUR</t>
  </si>
  <si>
    <t>1220201902010103</t>
  </si>
  <si>
    <t>F09-SOLUR</t>
  </si>
  <si>
    <t>1220201902020303</t>
  </si>
  <si>
    <t>F05-THALY-ROAD</t>
  </si>
  <si>
    <t>1220201902010105</t>
  </si>
  <si>
    <t>F11-WATER-SUPPLY</t>
  </si>
  <si>
    <t>WATER WORKS</t>
  </si>
  <si>
    <t>1220201902010106</t>
  </si>
  <si>
    <t>F16-VBHC</t>
  </si>
  <si>
    <t>DOMESTIC</t>
  </si>
  <si>
    <t>1220201902020101</t>
  </si>
  <si>
    <t>F17-THIMMARAYASWAMY-TEMPLE-ROAD</t>
  </si>
  <si>
    <t>1220201902010110</t>
  </si>
  <si>
    <t>F21-NJY-HONNAKALASAPURA</t>
  </si>
  <si>
    <t>1220201902010111</t>
  </si>
  <si>
    <t>F20-NJY VANAKANAHALLI</t>
  </si>
  <si>
    <t>1220201902010112</t>
  </si>
  <si>
    <t>F19- KAVERI TELECOM</t>
  </si>
  <si>
    <t>1220201902020309</t>
  </si>
  <si>
    <t>F18-NJY CHIKKA HOSAHALLI</t>
  </si>
  <si>
    <t>1220201902020308</t>
  </si>
  <si>
    <t>F13-IDLE</t>
  </si>
  <si>
    <t>1220201902020306</t>
  </si>
  <si>
    <t>F07-STATION AUX.</t>
  </si>
  <si>
    <t>1220201902020307</t>
  </si>
  <si>
    <t>1220201902020305</t>
  </si>
  <si>
    <t>F20-VANAKANAHALLY NJY</t>
  </si>
  <si>
    <t>1220201902010113</t>
  </si>
  <si>
    <t>BAGGANADODDI_66</t>
  </si>
  <si>
    <t>F03-BAGGANADODDI</t>
  </si>
  <si>
    <t>1220201906010102</t>
  </si>
  <si>
    <t>F04-KADUJAKKANA HALLI</t>
  </si>
  <si>
    <t>1220201906010101</t>
  </si>
  <si>
    <t>F02-ADUR</t>
  </si>
  <si>
    <t>1220201906010103</t>
  </si>
  <si>
    <t>F22-VAKIL LAYOUT</t>
  </si>
  <si>
    <t>1220201902010114</t>
  </si>
  <si>
    <t>SAMANDURU_66</t>
  </si>
  <si>
    <t>F03-GUDDANAHALLI NJY</t>
  </si>
  <si>
    <t>1220201907010101</t>
  </si>
  <si>
    <t xml:space="preserve">F04-GANDHI GRAMA </t>
  </si>
  <si>
    <t>1220201907010102</t>
  </si>
  <si>
    <t>F05-HALEHALLI</t>
  </si>
  <si>
    <t>1220201907020101</t>
  </si>
  <si>
    <t>F06-KODLIPURA</t>
  </si>
  <si>
    <t>1220201907020102</t>
  </si>
  <si>
    <t>JIGANI_66</t>
  </si>
  <si>
    <t>F29-SINGH-ISPAT</t>
  </si>
  <si>
    <t>1220201905010109</t>
  </si>
  <si>
    <t>F18-BASANTH-BUTTON</t>
  </si>
  <si>
    <t>1220201905020302</t>
  </si>
  <si>
    <t>F14-ARRON-UNIVERSAL</t>
  </si>
  <si>
    <t>1220201905030503</t>
  </si>
  <si>
    <t>F21-S-B-ROAD</t>
  </si>
  <si>
    <t>1220201905030504</t>
  </si>
  <si>
    <t>F27-DNA</t>
  </si>
  <si>
    <t>1220201905010108</t>
  </si>
  <si>
    <t>F26-HINDU-PAPER</t>
  </si>
  <si>
    <t>1220201905030506</t>
  </si>
  <si>
    <t>F23-PEARL-POLYMER</t>
  </si>
  <si>
    <t>1220201905020303</t>
  </si>
  <si>
    <t>F11-IP FEEDER</t>
  </si>
  <si>
    <t>1220201905010107</t>
  </si>
  <si>
    <t>F08-AGRI</t>
  </si>
  <si>
    <t>1220201905010121</t>
  </si>
  <si>
    <t>F10-TULASI GRANITES</t>
  </si>
  <si>
    <t>1220201905010118</t>
  </si>
  <si>
    <t>F19-MURUDESHWARA GRANITES</t>
  </si>
  <si>
    <t>1220201905010113</t>
  </si>
  <si>
    <t>F07-HARAGADDE</t>
  </si>
  <si>
    <t>1220201905010106</t>
  </si>
  <si>
    <t>F22-AMBEDKAR INDUSTRIAL 1</t>
  </si>
  <si>
    <t>1220201905010111</t>
  </si>
  <si>
    <t>F16-STATION AUX</t>
  </si>
  <si>
    <t>1220201905010115</t>
  </si>
  <si>
    <t>F61-BILL FORGE</t>
  </si>
  <si>
    <t>1220201905020305</t>
  </si>
  <si>
    <t>F04-INDALWADI</t>
  </si>
  <si>
    <t>1220201905010103</t>
  </si>
  <si>
    <t>F03-CHARBUJA</t>
  </si>
  <si>
    <t>1220201905010102</t>
  </si>
  <si>
    <t>F02-HARAPPANAHLLI</t>
  </si>
  <si>
    <t>1220201905030501</t>
  </si>
  <si>
    <t>F12-SITHARA</t>
  </si>
  <si>
    <t>1220201905030502</t>
  </si>
  <si>
    <t>F06-VABHASANDRA</t>
  </si>
  <si>
    <t>1220201905010105</t>
  </si>
  <si>
    <t>F28-CELEBRITY PRIME LAYOUT</t>
  </si>
  <si>
    <t>1220201905010120</t>
  </si>
  <si>
    <t>F01-JIGANI</t>
  </si>
  <si>
    <t>1220201905010101</t>
  </si>
  <si>
    <t>F09-STRIDE-ARCO-LAB</t>
  </si>
  <si>
    <t>1220201905020301</t>
  </si>
  <si>
    <t>F25-NANDANAVANA</t>
  </si>
  <si>
    <t>1220201905030505</t>
  </si>
  <si>
    <t>F05-SLV</t>
  </si>
  <si>
    <t>1220201905010104</t>
  </si>
  <si>
    <t>F20-KRISHNA GRANITE</t>
  </si>
  <si>
    <t>1220201905010112</t>
  </si>
  <si>
    <t>F17-HCL</t>
  </si>
  <si>
    <t>1220201905010114</t>
  </si>
  <si>
    <t>F15-JADEMURTHY NJY</t>
  </si>
  <si>
    <t>1220201905010116</t>
  </si>
  <si>
    <t>F24-HIKKALIDLE</t>
  </si>
  <si>
    <t>1220201905010110</t>
  </si>
  <si>
    <t>F30-IDLE</t>
  </si>
  <si>
    <t>1220201905010119</t>
  </si>
  <si>
    <t>F13-TATA ADVANCEDIDLE</t>
  </si>
  <si>
    <t>1220201905010117</t>
  </si>
  <si>
    <t>JIGANI BOMMASANDRA LINK ROAD_66</t>
  </si>
  <si>
    <t>F09-HCL</t>
  </si>
  <si>
    <t>1220201904020103</t>
  </si>
  <si>
    <t>F04-RAJALAKSHMI-WIRE-COATED</t>
  </si>
  <si>
    <t>1220201904010103</t>
  </si>
  <si>
    <t>F06-KIADB</t>
  </si>
  <si>
    <t>1220201904010105</t>
  </si>
  <si>
    <t>F10-KIADB</t>
  </si>
  <si>
    <t>1220201904020301</t>
  </si>
  <si>
    <t>F14-DLF</t>
  </si>
  <si>
    <t>1220201904020307</t>
  </si>
  <si>
    <t>F08-OMEX</t>
  </si>
  <si>
    <t>1220201904020102</t>
  </si>
  <si>
    <t>F11-SHARADHA-ENTERPRICES-IPC</t>
  </si>
  <si>
    <t>1220201904020302</t>
  </si>
  <si>
    <t>F03-ASHIRWAAD-PIPE</t>
  </si>
  <si>
    <t>1220201904010102</t>
  </si>
  <si>
    <t>F07-LAKSHMI-STEEL</t>
  </si>
  <si>
    <t>1220201904020101</t>
  </si>
  <si>
    <t>F02-AGILA</t>
  </si>
  <si>
    <t>1220201904010106</t>
  </si>
  <si>
    <t>F12-STATION AUX</t>
  </si>
  <si>
    <t>1220201904010107</t>
  </si>
  <si>
    <t>F13-DLF APARTMENT</t>
  </si>
  <si>
    <t>1220201904020306</t>
  </si>
  <si>
    <t>F01-NAVYA-LAYOUT</t>
  </si>
  <si>
    <t>1220201904010101</t>
  </si>
  <si>
    <t>F05-BANSAL</t>
  </si>
  <si>
    <t>1220201904010104</t>
  </si>
  <si>
    <t>NEW JIGANI_66</t>
  </si>
  <si>
    <t>F36-AMBEDKAR-IND-AREA</t>
  </si>
  <si>
    <t>1220201903010106</t>
  </si>
  <si>
    <t>F43-DELPHI</t>
  </si>
  <si>
    <t>1220201903020305</t>
  </si>
  <si>
    <t>F40-VINORAM</t>
  </si>
  <si>
    <t>1220201903020302</t>
  </si>
  <si>
    <t>F39-BILL-FORGE.</t>
  </si>
  <si>
    <t>1220201903020301</t>
  </si>
  <si>
    <t>F37-KIRLOSKAR-TOYOTO</t>
  </si>
  <si>
    <t>1220201903010107</t>
  </si>
  <si>
    <t>F31-APC-II</t>
  </si>
  <si>
    <t>1220201903010101</t>
  </si>
  <si>
    <t>F33-LAMISTICK-APPAREL</t>
  </si>
  <si>
    <t>1220201903010103</t>
  </si>
  <si>
    <t>F42-TATA-ADVANCE</t>
  </si>
  <si>
    <t>1220201903020304</t>
  </si>
  <si>
    <t>F48-LAPP-CABLE</t>
  </si>
  <si>
    <t>1220201903010108</t>
  </si>
  <si>
    <t>F41-AMBEDKAR INDUSTRIAL AREA-2</t>
  </si>
  <si>
    <t>1220201903020303</t>
  </si>
  <si>
    <t>F38-STATION AUXILLARY</t>
  </si>
  <si>
    <t>1220201903010109</t>
  </si>
  <si>
    <t>F34-KLEN-PACK</t>
  </si>
  <si>
    <t>1220201903010104</t>
  </si>
  <si>
    <t>F47-VAKIL-LAYOUT</t>
  </si>
  <si>
    <t>1220201903020309</t>
  </si>
  <si>
    <t>F32-BILL FORGE</t>
  </si>
  <si>
    <t>1220201903010102</t>
  </si>
  <si>
    <t>F44-HIKAL</t>
  </si>
  <si>
    <t>1220201903020306</t>
  </si>
  <si>
    <t>F35-NISARGA</t>
  </si>
  <si>
    <t>1220201903010105</t>
  </si>
  <si>
    <t>F45-JADE-MURTHY</t>
  </si>
  <si>
    <t>1220201903020307</t>
  </si>
  <si>
    <t>F04-46(IDLE)</t>
  </si>
  <si>
    <t>1220201903010111</t>
  </si>
  <si>
    <t>F46-ANAND SWEETS</t>
  </si>
  <si>
    <t>1220201903020308</t>
  </si>
  <si>
    <t>F03-32(IDLE)</t>
  </si>
  <si>
    <t>1220201903010110</t>
  </si>
  <si>
    <t>BANNERGHATTAROAD_66</t>
  </si>
  <si>
    <t>F09-BANNEREGHATTA-NATIONAL-PARK</t>
  </si>
  <si>
    <t>1220201901010104</t>
  </si>
  <si>
    <t>F06-RAGIHALLI</t>
  </si>
  <si>
    <t>1220201901020302</t>
  </si>
  <si>
    <t>F02-GOTTIGERE</t>
  </si>
  <si>
    <t>1220201901010102</t>
  </si>
  <si>
    <t>F15-SHIVANAHALLY NJY</t>
  </si>
  <si>
    <t>1220201901010108</t>
  </si>
  <si>
    <t>F13- BYATARAYANADODDI</t>
  </si>
  <si>
    <t>1220201901020305</t>
  </si>
  <si>
    <t>F07-STN AUX</t>
  </si>
  <si>
    <t>1220201901010106</t>
  </si>
  <si>
    <t>F14-LAKSHMIPURA</t>
  </si>
  <si>
    <t>1220201901010301</t>
  </si>
  <si>
    <t>F08-KASARAGUPPE</t>
  </si>
  <si>
    <t>1220201901020303</t>
  </si>
  <si>
    <t>F05-AMC</t>
  </si>
  <si>
    <t>1220201901010103</t>
  </si>
  <si>
    <t>F01-WEAVERS-COLONY</t>
  </si>
  <si>
    <t>1220201901010101</t>
  </si>
  <si>
    <t>F04-MYLASANDRA</t>
  </si>
  <si>
    <t>1220201901020301</t>
  </si>
  <si>
    <t>F03-MANTAPA</t>
  </si>
  <si>
    <t>1220201901010107</t>
  </si>
  <si>
    <t>F11-PURVANKARA</t>
  </si>
  <si>
    <t>1220201901010105</t>
  </si>
  <si>
    <t>F10-BASAVANAPURA</t>
  </si>
  <si>
    <t>1220201901020304</t>
  </si>
  <si>
    <t>F7 BHAKTHIPURA</t>
  </si>
  <si>
    <t>1220201907020103</t>
  </si>
  <si>
    <t>F04 KADUJAKKANA HALLI</t>
  </si>
  <si>
    <t>16461</t>
  </si>
  <si>
    <t xml:space="preserve">Per INSTALLATION  Consumption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</si>
</sst>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33"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AG122" totalsRowShown="0">
  <autoFilter ref="A8:AG122">
    <filterColumn colId="3">
      <filters>
        <filter val="ANEKAL"/>
      </filters>
    </filterColumn>
    <filterColumn colId="4">
      <filters>
        <filter val="ANEKAL_66"/>
        <filter val="BAGGANADODDI_66"/>
        <filter val="SAMANDURU_66"/>
      </filters>
    </filterColumn>
    <filterColumn colId="7">
      <filters>
        <filter val="F09-SOLUR"/>
      </filters>
    </filterColumn>
  </autoFilter>
  <tableColumns count="33">
    <tableColumn id="1" name="SLNO"/>
    <tableColumn id="2" name="CIRCLE"/>
    <tableColumn id="3" name="DIVISION"/>
    <tableColumn id="4" name="SUB DIVISION"/>
    <tableColumn id="5" name="STATION NAME"/>
    <tableColumn id="6" name="FEEDER OWNER"/>
    <tableColumn id="7" name="FEEDER INDEX"/>
    <tableColumn id="8" name="FEEDER NAME"/>
    <tableColumn id="9" name="FEEDER TYPE"/>
    <tableColumn id="10" name="FEEDER CODE"/>
    <tableColumn id="11" name="NO OF INS"/>
    <tableColumn id="12" name="NO OF ACTIVE INS"/>
    <tableColumn id="13" name="NO OF INACTIVE INS"/>
    <tableColumn id="14" name="IP SET INSTALLATION"/>
    <tableColumn id="15" name="IP_UNBILLED"/>
    <tableColumn id="16" name="IR"/>
    <tableColumn id="17" name="FR"/>
    <tableColumn id="18" name="MC"/>
    <tableColumn id="19" name="CONSUMPTION Q=(O-N)*P"/>
    <tableColumn id="20" name="IMPORTED ENERGY"/>
    <tableColumn id="21" name="EXPORTED ENERGY"/>
    <tableColumn id="22" name="NET CONSUMPTION T=Q+R-S"/>
    <tableColumn id="23" name="METERED SALES"/>
    <tableColumn id="24" name="UNMETERED SALES"/>
    <tableColumn id="25" name="TOTAL SALES W=U+V"/>
    <tableColumn id="26" name="T AND D LOSS X=(T-W/T)*100"/>
    <tableColumn id="27" name="DEMAND"/>
    <tableColumn id="28" name="COLLECTION"/>
    <tableColumn id="29" name="BILLING EFFICIENCY AA=W/T"/>
    <tableColumn id="30" name="COLLECTION EFFICIENCY AB=Z/Y"/>
    <tableColumn id="31" name="AT AND C LOSS AC=((1-AA*AB)*100"/>
    <tableColumn id="32" name="REMARKS"/>
    <tableColumn id="33" name="STAT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8:AB31" totalsRowShown="0" headerRowDxfId="32" dataDxfId="30" headerRowBorderDxfId="31" tableBorderDxfId="29" totalsRowBorderDxfId="28">
  <autoFilter ref="A8:AB31"/>
  <tableColumns count="28">
    <tableColumn id="1" name="SLNO" dataDxfId="27"/>
    <tableColumn id="8" name="FEEDER NAME" dataDxfId="26"/>
    <tableColumn id="9" name="FEEDER TYPE" dataDxfId="25"/>
    <tableColumn id="10" name="FEEDER CODE" dataDxfId="24"/>
    <tableColumn id="11" name="NO OF INS" dataDxfId="23"/>
    <tableColumn id="12" name="NO OF ACTIVE INS" dataDxfId="22"/>
    <tableColumn id="13" name="NO OF INACTIVE INS" dataDxfId="21"/>
    <tableColumn id="14" name="IP SET INSTALLATION" dataDxfId="20"/>
    <tableColumn id="15" name="IP_UNBILLED" dataDxfId="19"/>
    <tableColumn id="16" name="IR" dataDxfId="18"/>
    <tableColumn id="17" name="FR" dataDxfId="17"/>
    <tableColumn id="18" name="MC" dataDxfId="16"/>
    <tableColumn id="19" name="CONSUMPTION Q=(O-N)*P" dataDxfId="15"/>
    <tableColumn id="20" name="IMPORTED ENERGY" dataDxfId="14"/>
    <tableColumn id="21" name="EXPORTED ENERGY" dataDxfId="13"/>
    <tableColumn id="22" name="NET CONSUMPTION T=Q+R-S" dataDxfId="12"/>
    <tableColumn id="23" name="METERED SALES" dataDxfId="11"/>
    <tableColumn id="24" name="UNMETERED SALES" dataDxfId="10"/>
    <tableColumn id="3" name="Per INSTALLATION  Consumption " dataDxfId="9">
      <calculatedColumnFormula>Table13[[#This Row],[UNMETERED SALES]]/Table13[[#This Row],[IP SET INSTALLATION]]</calculatedColumnFormula>
    </tableColumn>
    <tableColumn id="25" name="TOTAL SALES W=U+V" dataDxfId="8"/>
    <tableColumn id="26" name="T AND D LOSS X=(T-W/T)*100" dataDxfId="7"/>
    <tableColumn id="27" name="DEMAND" dataDxfId="6"/>
    <tableColumn id="28" name="COLLECTION" dataDxfId="5"/>
    <tableColumn id="29" name="BILLING EFFICIENCY AA=W/T" dataDxfId="4"/>
    <tableColumn id="30" name="COLLECTION EFFICIENCY AB=Z/Y" dataDxfId="3"/>
    <tableColumn id="31" name="AT AND C LOSS AC=((1-AA*AB)*100" dataDxfId="2"/>
    <tableColumn id="32" name="REMARKS" dataDxfId="1"/>
    <tableColumn id="33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topLeftCell="Q1" workbookViewId="0">
      <selection activeCell="X21" sqref="X21"/>
    </sheetView>
  </sheetViews>
  <sheetFormatPr defaultRowHeight="15" x14ac:dyDescent="0.25"/>
  <cols>
    <col min="1" max="1" width="9.140625" customWidth="1"/>
    <col min="2" max="4" width="20.7109375" hidden="1" customWidth="1"/>
    <col min="5" max="5" width="35.42578125" hidden="1" customWidth="1"/>
    <col min="6" max="6" width="20.7109375" hidden="1" customWidth="1"/>
    <col min="7" max="7" width="16.7109375" hidden="1" customWidth="1"/>
    <col min="8" max="8" width="37.7109375" customWidth="1"/>
    <col min="9" max="9" width="15.7109375" customWidth="1"/>
    <col min="10" max="10" width="18.7109375" customWidth="1"/>
    <col min="11" max="11" width="13.42578125" customWidth="1"/>
    <col min="12" max="12" width="20" customWidth="1"/>
    <col min="13" max="13" width="21.85546875" customWidth="1"/>
    <col min="14" max="14" width="22.42578125" customWidth="1"/>
    <col min="15" max="15" width="15.7109375" customWidth="1"/>
    <col min="16" max="17" width="11.85546875" customWidth="1"/>
    <col min="18" max="18" width="7.42578125" customWidth="1"/>
    <col min="19" max="19" width="27.5703125" customWidth="1"/>
    <col min="20" max="20" width="21.140625" customWidth="1"/>
    <col min="21" max="21" width="21" customWidth="1"/>
    <col min="22" max="22" width="29.42578125" customWidth="1"/>
    <col min="23" max="23" width="18.28515625" customWidth="1"/>
    <col min="24" max="24" width="21.140625" customWidth="1"/>
    <col min="25" max="25" width="22.5703125" customWidth="1"/>
    <col min="26" max="26" width="29.7109375" customWidth="1"/>
    <col min="27" max="27" width="15.140625" customWidth="1"/>
    <col min="28" max="28" width="15.28515625" customWidth="1"/>
    <col min="29" max="29" width="28.85546875" customWidth="1"/>
    <col min="30" max="30" width="32" customWidth="1"/>
    <col min="31" max="31" width="34.85546875" customWidth="1"/>
    <col min="32" max="32" width="12.85546875" customWidth="1"/>
    <col min="33" max="33" width="11.140625" customWidth="1"/>
  </cols>
  <sheetData>
    <row r="1" spans="1:33" ht="18.75" x14ac:dyDescent="0.3">
      <c r="A1" s="23" t="s">
        <v>0</v>
      </c>
      <c r="B1" s="23" t="s">
        <v>0</v>
      </c>
      <c r="C1" s="23" t="s">
        <v>0</v>
      </c>
      <c r="D1" s="23" t="s">
        <v>0</v>
      </c>
      <c r="E1" s="23" t="s">
        <v>0</v>
      </c>
      <c r="F1" s="23" t="s">
        <v>0</v>
      </c>
      <c r="G1" s="23" t="s">
        <v>0</v>
      </c>
      <c r="H1" s="23" t="s">
        <v>0</v>
      </c>
      <c r="I1" s="23" t="s">
        <v>0</v>
      </c>
      <c r="J1" s="23" t="s">
        <v>0</v>
      </c>
      <c r="K1" s="23" t="s">
        <v>0</v>
      </c>
      <c r="L1" s="23" t="s">
        <v>0</v>
      </c>
      <c r="M1" s="23" t="s">
        <v>0</v>
      </c>
      <c r="N1" s="23" t="s">
        <v>0</v>
      </c>
      <c r="O1" s="23" t="s">
        <v>0</v>
      </c>
      <c r="P1" s="23" t="s">
        <v>0</v>
      </c>
      <c r="Q1" s="23" t="s">
        <v>0</v>
      </c>
      <c r="R1" s="23" t="s">
        <v>0</v>
      </c>
      <c r="S1" s="23" t="s">
        <v>0</v>
      </c>
      <c r="T1" s="23" t="s">
        <v>0</v>
      </c>
      <c r="U1" s="23" t="s">
        <v>0</v>
      </c>
      <c r="V1" s="23" t="s">
        <v>0</v>
      </c>
      <c r="W1" s="23" t="s">
        <v>0</v>
      </c>
      <c r="X1" s="23" t="s">
        <v>0</v>
      </c>
      <c r="Y1" s="23" t="s">
        <v>0</v>
      </c>
      <c r="Z1" s="23" t="s">
        <v>0</v>
      </c>
      <c r="AA1" s="23" t="s">
        <v>0</v>
      </c>
      <c r="AB1" s="23" t="s">
        <v>0</v>
      </c>
      <c r="AC1" s="23" t="s">
        <v>0</v>
      </c>
      <c r="AD1" s="23" t="s">
        <v>0</v>
      </c>
      <c r="AE1" s="23" t="s">
        <v>0</v>
      </c>
      <c r="AF1" s="23" t="s">
        <v>0</v>
      </c>
    </row>
    <row r="2" spans="1:33" ht="18.75" x14ac:dyDescent="0.3">
      <c r="A2" s="23" t="s">
        <v>1</v>
      </c>
      <c r="B2" s="23" t="s">
        <v>1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 t="s">
        <v>1</v>
      </c>
      <c r="O2" s="23" t="s">
        <v>1</v>
      </c>
      <c r="P2" s="23" t="s">
        <v>1</v>
      </c>
      <c r="Q2" s="23" t="s">
        <v>1</v>
      </c>
      <c r="R2" s="23" t="s">
        <v>1</v>
      </c>
      <c r="S2" s="23" t="s">
        <v>1</v>
      </c>
      <c r="T2" s="23" t="s">
        <v>1</v>
      </c>
      <c r="U2" s="23" t="s">
        <v>1</v>
      </c>
      <c r="V2" s="23" t="s">
        <v>1</v>
      </c>
      <c r="W2" s="23" t="s">
        <v>1</v>
      </c>
      <c r="X2" s="23" t="s">
        <v>1</v>
      </c>
      <c r="Y2" s="23" t="s">
        <v>1</v>
      </c>
      <c r="Z2" s="23" t="s">
        <v>1</v>
      </c>
      <c r="AA2" s="23" t="s">
        <v>1</v>
      </c>
      <c r="AB2" s="23" t="s">
        <v>1</v>
      </c>
      <c r="AC2" s="23" t="s">
        <v>1</v>
      </c>
      <c r="AD2" s="23" t="s">
        <v>1</v>
      </c>
      <c r="AE2" s="23" t="s">
        <v>1</v>
      </c>
      <c r="AF2" s="23" t="s">
        <v>1</v>
      </c>
    </row>
    <row r="3" spans="1:33" ht="18.75" x14ac:dyDescent="0.3">
      <c r="A3" s="23" t="s">
        <v>2</v>
      </c>
      <c r="B3" s="23" t="s">
        <v>2</v>
      </c>
      <c r="C3" s="23" t="s">
        <v>2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2</v>
      </c>
      <c r="K3" s="23" t="s">
        <v>2</v>
      </c>
      <c r="L3" s="23" t="s">
        <v>2</v>
      </c>
      <c r="M3" s="23" t="s">
        <v>2</v>
      </c>
      <c r="N3" s="23" t="s">
        <v>2</v>
      </c>
      <c r="O3" s="23" t="s">
        <v>2</v>
      </c>
      <c r="P3" s="23" t="s">
        <v>2</v>
      </c>
      <c r="Q3" s="23" t="s">
        <v>2</v>
      </c>
      <c r="R3" s="23" t="s">
        <v>2</v>
      </c>
      <c r="S3" s="23" t="s">
        <v>2</v>
      </c>
      <c r="T3" s="23" t="s">
        <v>2</v>
      </c>
      <c r="U3" s="23" t="s">
        <v>2</v>
      </c>
      <c r="V3" s="23" t="s">
        <v>2</v>
      </c>
      <c r="W3" s="23" t="s">
        <v>2</v>
      </c>
      <c r="X3" s="23" t="s">
        <v>2</v>
      </c>
      <c r="Y3" s="23" t="s">
        <v>2</v>
      </c>
      <c r="Z3" s="23" t="s">
        <v>2</v>
      </c>
      <c r="AA3" s="23" t="s">
        <v>2</v>
      </c>
      <c r="AB3" s="23" t="s">
        <v>2</v>
      </c>
      <c r="AC3" s="23" t="s">
        <v>2</v>
      </c>
      <c r="AD3" s="23" t="s">
        <v>2</v>
      </c>
      <c r="AE3" s="23" t="s">
        <v>2</v>
      </c>
      <c r="AF3" s="23" t="s">
        <v>2</v>
      </c>
    </row>
    <row r="4" spans="1:33" x14ac:dyDescent="0.25">
      <c r="A4" s="1"/>
      <c r="B4" s="22" t="s">
        <v>3</v>
      </c>
      <c r="C4" s="24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3" x14ac:dyDescent="0.25">
      <c r="A5" s="1"/>
      <c r="B5" s="22" t="s">
        <v>5</v>
      </c>
      <c r="C5" s="22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3" x14ac:dyDescent="0.25">
      <c r="A6" s="2"/>
      <c r="B6" s="2"/>
      <c r="C6" s="2"/>
      <c r="D6" s="2"/>
      <c r="E6" s="2"/>
      <c r="F6" s="2"/>
      <c r="G6" s="2"/>
      <c r="H6" s="2"/>
      <c r="I6" s="20" t="s">
        <v>7</v>
      </c>
      <c r="J6" s="21" t="s">
        <v>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x14ac:dyDescent="0.25">
      <c r="A7" s="19"/>
      <c r="B7" s="19" t="s">
        <v>9</v>
      </c>
      <c r="C7" s="19" t="s">
        <v>10</v>
      </c>
      <c r="D7" s="19" t="s">
        <v>11</v>
      </c>
      <c r="E7" s="19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19" t="s">
        <v>18</v>
      </c>
      <c r="L7" s="19" t="s">
        <v>19</v>
      </c>
      <c r="M7" s="19" t="s">
        <v>20</v>
      </c>
      <c r="N7" s="19" t="s">
        <v>21</v>
      </c>
      <c r="O7" s="19" t="s">
        <v>22</v>
      </c>
      <c r="P7" s="19" t="s">
        <v>23</v>
      </c>
      <c r="Q7" s="19" t="s">
        <v>24</v>
      </c>
      <c r="R7" s="19" t="s">
        <v>25</v>
      </c>
      <c r="S7" s="19" t="s">
        <v>26</v>
      </c>
      <c r="T7" s="19" t="s">
        <v>27</v>
      </c>
      <c r="U7" s="19" t="s">
        <v>28</v>
      </c>
      <c r="V7" s="19" t="s">
        <v>29</v>
      </c>
      <c r="W7" s="19" t="s">
        <v>30</v>
      </c>
      <c r="X7" s="19" t="s">
        <v>31</v>
      </c>
      <c r="Y7" s="19" t="s">
        <v>32</v>
      </c>
      <c r="Z7" s="19" t="s">
        <v>33</v>
      </c>
      <c r="AA7" s="19" t="s">
        <v>34</v>
      </c>
      <c r="AB7" s="19" t="s">
        <v>35</v>
      </c>
      <c r="AC7" s="19" t="s">
        <v>36</v>
      </c>
      <c r="AD7" s="19" t="s">
        <v>37</v>
      </c>
      <c r="AE7" s="19" t="s">
        <v>38</v>
      </c>
      <c r="AF7" s="19" t="s">
        <v>39</v>
      </c>
    </row>
    <row r="8" spans="1:33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t="s">
        <v>59</v>
      </c>
      <c r="U8" t="s">
        <v>60</v>
      </c>
      <c r="V8" t="s">
        <v>61</v>
      </c>
      <c r="W8" t="s">
        <v>62</v>
      </c>
      <c r="X8" t="s">
        <v>63</v>
      </c>
      <c r="Y8" t="s">
        <v>64</v>
      </c>
      <c r="Z8" t="s">
        <v>65</v>
      </c>
      <c r="AA8" t="s">
        <v>66</v>
      </c>
      <c r="AB8" t="s">
        <v>67</v>
      </c>
      <c r="AC8" t="s">
        <v>68</v>
      </c>
      <c r="AD8" t="s">
        <v>69</v>
      </c>
      <c r="AE8" t="s">
        <v>70</v>
      </c>
      <c r="AF8" t="s">
        <v>71</v>
      </c>
      <c r="AG8" t="s">
        <v>72</v>
      </c>
    </row>
    <row r="9" spans="1:33" hidden="1" x14ac:dyDescent="0.25">
      <c r="A9">
        <v>1</v>
      </c>
      <c r="B9" t="s">
        <v>73</v>
      </c>
      <c r="C9" t="s">
        <v>74</v>
      </c>
      <c r="D9" t="s">
        <v>8</v>
      </c>
      <c r="E9" t="s">
        <v>75</v>
      </c>
      <c r="F9" t="s">
        <v>8</v>
      </c>
      <c r="H9" t="s">
        <v>76</v>
      </c>
      <c r="I9" t="s">
        <v>77</v>
      </c>
      <c r="J9" t="s">
        <v>78</v>
      </c>
      <c r="K9">
        <v>2</v>
      </c>
      <c r="L9">
        <v>0</v>
      </c>
      <c r="M9">
        <v>2</v>
      </c>
      <c r="N9">
        <v>0</v>
      </c>
      <c r="O9">
        <v>0</v>
      </c>
      <c r="P9">
        <v>0</v>
      </c>
      <c r="Q9">
        <v>0</v>
      </c>
      <c r="R9">
        <v>40000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</row>
    <row r="10" spans="1:33" hidden="1" x14ac:dyDescent="0.25">
      <c r="A10">
        <v>2</v>
      </c>
      <c r="B10" t="s">
        <v>79</v>
      </c>
      <c r="C10" t="s">
        <v>79</v>
      </c>
      <c r="D10" t="s">
        <v>80</v>
      </c>
      <c r="E10" t="s">
        <v>81</v>
      </c>
      <c r="F10" t="s">
        <v>80</v>
      </c>
      <c r="H10" t="s">
        <v>82</v>
      </c>
      <c r="I10" t="s">
        <v>83</v>
      </c>
      <c r="J10" t="s">
        <v>84</v>
      </c>
      <c r="K10">
        <v>425</v>
      </c>
      <c r="L10">
        <v>408</v>
      </c>
      <c r="M10">
        <v>17</v>
      </c>
      <c r="N10">
        <v>406</v>
      </c>
      <c r="O10">
        <v>0</v>
      </c>
      <c r="P10">
        <v>677.62099999999998</v>
      </c>
      <c r="Q10">
        <v>700.60699999999997</v>
      </c>
      <c r="R10">
        <v>20000</v>
      </c>
      <c r="S10">
        <v>459720</v>
      </c>
      <c r="T10">
        <v>81300</v>
      </c>
      <c r="U10">
        <v>0</v>
      </c>
      <c r="V10">
        <v>541020</v>
      </c>
      <c r="W10">
        <v>1332</v>
      </c>
      <c r="X10">
        <v>488291.88400000002</v>
      </c>
      <c r="Y10">
        <v>489623.88400000002</v>
      </c>
      <c r="Z10">
        <v>9.5</v>
      </c>
      <c r="AA10">
        <v>2875930.88</v>
      </c>
      <c r="AB10">
        <v>2866272.88</v>
      </c>
      <c r="AC10">
        <v>0.90500000000000003</v>
      </c>
      <c r="AD10">
        <v>0.99660000000000004</v>
      </c>
      <c r="AE10">
        <v>9.4700000000000006</v>
      </c>
    </row>
    <row r="11" spans="1:33" hidden="1" x14ac:dyDescent="0.25">
      <c r="A11">
        <v>3</v>
      </c>
      <c r="B11" t="s">
        <v>79</v>
      </c>
      <c r="C11" t="s">
        <v>85</v>
      </c>
      <c r="D11" t="s">
        <v>86</v>
      </c>
      <c r="E11" t="s">
        <v>87</v>
      </c>
      <c r="F11" t="s">
        <v>86</v>
      </c>
      <c r="H11" t="s">
        <v>88</v>
      </c>
      <c r="I11" t="s">
        <v>89</v>
      </c>
      <c r="J11" t="s">
        <v>90</v>
      </c>
      <c r="K11">
        <v>2</v>
      </c>
      <c r="L11">
        <v>1</v>
      </c>
      <c r="M11">
        <v>1</v>
      </c>
      <c r="N11">
        <v>0</v>
      </c>
      <c r="O11">
        <v>0</v>
      </c>
      <c r="P11">
        <v>560.80100000000004</v>
      </c>
      <c r="Q11">
        <v>567.06299999999999</v>
      </c>
      <c r="R11">
        <v>20000</v>
      </c>
      <c r="S11">
        <v>125240</v>
      </c>
      <c r="T11">
        <v>0</v>
      </c>
      <c r="U11">
        <v>0</v>
      </c>
      <c r="V11">
        <v>125240</v>
      </c>
      <c r="W11">
        <v>106350</v>
      </c>
      <c r="X11">
        <v>0</v>
      </c>
      <c r="Y11">
        <v>106350</v>
      </c>
      <c r="Z11">
        <v>15.08</v>
      </c>
      <c r="AA11">
        <v>1255096</v>
      </c>
      <c r="AB11">
        <v>1255096</v>
      </c>
      <c r="AC11">
        <v>0.84919999999999995</v>
      </c>
      <c r="AD11">
        <v>1</v>
      </c>
      <c r="AE11">
        <v>15.08</v>
      </c>
    </row>
    <row r="12" spans="1:33" hidden="1" x14ac:dyDescent="0.25">
      <c r="A12">
        <v>4</v>
      </c>
      <c r="B12" t="s">
        <v>79</v>
      </c>
      <c r="C12" t="s">
        <v>85</v>
      </c>
      <c r="D12" t="s">
        <v>86</v>
      </c>
      <c r="E12" t="s">
        <v>87</v>
      </c>
      <c r="F12" t="s">
        <v>86</v>
      </c>
      <c r="H12" t="s">
        <v>91</v>
      </c>
      <c r="I12" t="s">
        <v>83</v>
      </c>
      <c r="J12" t="s">
        <v>92</v>
      </c>
      <c r="K12">
        <v>461</v>
      </c>
      <c r="L12">
        <v>413</v>
      </c>
      <c r="M12">
        <v>48</v>
      </c>
      <c r="N12">
        <v>397</v>
      </c>
      <c r="O12">
        <v>0</v>
      </c>
      <c r="P12">
        <v>168.33099999999999</v>
      </c>
      <c r="Q12">
        <v>171.63499999999999</v>
      </c>
      <c r="R12">
        <v>40000</v>
      </c>
      <c r="S12">
        <v>132160</v>
      </c>
      <c r="T12">
        <v>0</v>
      </c>
      <c r="U12">
        <v>0</v>
      </c>
      <c r="V12">
        <v>132160</v>
      </c>
      <c r="W12">
        <v>1335</v>
      </c>
      <c r="X12">
        <v>1290250</v>
      </c>
      <c r="Y12">
        <v>1291585</v>
      </c>
      <c r="Z12">
        <v>-877.29</v>
      </c>
      <c r="AA12">
        <v>7590125.1200000001</v>
      </c>
      <c r="AB12">
        <v>7583267.1200000001</v>
      </c>
      <c r="AC12">
        <v>9.7728999999999999</v>
      </c>
      <c r="AD12">
        <v>0.99909999999999999</v>
      </c>
      <c r="AE12">
        <v>-876.5</v>
      </c>
    </row>
    <row r="13" spans="1:33" hidden="1" x14ac:dyDescent="0.25">
      <c r="A13">
        <v>5</v>
      </c>
      <c r="B13" t="s">
        <v>79</v>
      </c>
      <c r="C13" t="s">
        <v>85</v>
      </c>
      <c r="D13" t="s">
        <v>86</v>
      </c>
      <c r="E13" t="s">
        <v>87</v>
      </c>
      <c r="F13" t="s">
        <v>86</v>
      </c>
      <c r="H13" t="s">
        <v>93</v>
      </c>
      <c r="I13" t="s">
        <v>94</v>
      </c>
      <c r="J13" t="s">
        <v>95</v>
      </c>
      <c r="K13">
        <v>2398</v>
      </c>
      <c r="L13">
        <v>1858</v>
      </c>
      <c r="M13">
        <v>540</v>
      </c>
      <c r="N13">
        <v>69</v>
      </c>
      <c r="O13">
        <v>2</v>
      </c>
      <c r="P13">
        <v>669.495</v>
      </c>
      <c r="Q13">
        <v>681.68600000000004</v>
      </c>
      <c r="R13">
        <v>40000</v>
      </c>
      <c r="S13">
        <v>487640</v>
      </c>
      <c r="T13">
        <v>0</v>
      </c>
      <c r="U13">
        <v>0</v>
      </c>
      <c r="V13">
        <v>487640</v>
      </c>
      <c r="W13">
        <v>361259.15</v>
      </c>
      <c r="X13">
        <v>26800</v>
      </c>
      <c r="Y13">
        <v>388059.15</v>
      </c>
      <c r="Z13">
        <v>20.420000000000002</v>
      </c>
      <c r="AA13">
        <v>4102923.47</v>
      </c>
      <c r="AB13">
        <v>1992056.07</v>
      </c>
      <c r="AC13">
        <v>0.79579999999999995</v>
      </c>
      <c r="AD13">
        <v>0.48549999999999999</v>
      </c>
      <c r="AE13">
        <v>9.91</v>
      </c>
    </row>
    <row r="14" spans="1:33" hidden="1" x14ac:dyDescent="0.25">
      <c r="A14">
        <v>6</v>
      </c>
      <c r="B14" t="s">
        <v>79</v>
      </c>
      <c r="C14" t="s">
        <v>85</v>
      </c>
      <c r="D14" t="s">
        <v>86</v>
      </c>
      <c r="E14" t="s">
        <v>87</v>
      </c>
      <c r="F14" t="s">
        <v>86</v>
      </c>
      <c r="H14" t="s">
        <v>96</v>
      </c>
      <c r="I14" t="s">
        <v>94</v>
      </c>
      <c r="J14" t="s">
        <v>97</v>
      </c>
      <c r="K14">
        <v>6</v>
      </c>
      <c r="L14">
        <v>6</v>
      </c>
      <c r="M14">
        <v>0</v>
      </c>
      <c r="N14">
        <v>0</v>
      </c>
      <c r="O14">
        <v>0</v>
      </c>
      <c r="P14">
        <v>0</v>
      </c>
      <c r="Q14">
        <v>0</v>
      </c>
      <c r="R14">
        <v>40000</v>
      </c>
      <c r="S14">
        <v>0</v>
      </c>
      <c r="T14">
        <v>0</v>
      </c>
      <c r="U14">
        <v>0</v>
      </c>
      <c r="V14">
        <v>0</v>
      </c>
      <c r="W14">
        <v>9124</v>
      </c>
      <c r="X14">
        <v>0</v>
      </c>
      <c r="Y14">
        <v>9124</v>
      </c>
      <c r="Z14">
        <v>-912400</v>
      </c>
      <c r="AA14">
        <v>72499.009999999995</v>
      </c>
      <c r="AB14">
        <v>1037.01</v>
      </c>
      <c r="AC14">
        <v>0</v>
      </c>
      <c r="AD14">
        <v>1.43E-2</v>
      </c>
      <c r="AE14">
        <v>1.43</v>
      </c>
    </row>
    <row r="15" spans="1:33" hidden="1" x14ac:dyDescent="0.25">
      <c r="A15">
        <v>7</v>
      </c>
      <c r="B15" t="s">
        <v>79</v>
      </c>
      <c r="C15" t="s">
        <v>85</v>
      </c>
      <c r="D15" t="s">
        <v>86</v>
      </c>
      <c r="E15" t="s">
        <v>87</v>
      </c>
      <c r="F15" t="s">
        <v>86</v>
      </c>
      <c r="H15" t="s">
        <v>98</v>
      </c>
      <c r="I15" t="s">
        <v>83</v>
      </c>
      <c r="J15" t="s">
        <v>99</v>
      </c>
      <c r="K15">
        <v>845</v>
      </c>
      <c r="L15">
        <v>776</v>
      </c>
      <c r="M15">
        <v>69</v>
      </c>
      <c r="N15">
        <v>644</v>
      </c>
      <c r="O15">
        <v>10</v>
      </c>
      <c r="P15">
        <v>358.822</v>
      </c>
      <c r="Q15">
        <v>371.14299999999997</v>
      </c>
      <c r="R15">
        <v>40000</v>
      </c>
      <c r="S15">
        <v>492840</v>
      </c>
      <c r="T15">
        <v>0</v>
      </c>
      <c r="U15">
        <v>0</v>
      </c>
      <c r="V15">
        <v>492840</v>
      </c>
      <c r="W15">
        <v>4885</v>
      </c>
      <c r="X15">
        <v>6644320</v>
      </c>
      <c r="Y15">
        <v>6649205</v>
      </c>
      <c r="Z15">
        <v>-1249.1600000000001</v>
      </c>
      <c r="AA15">
        <v>39060872.25</v>
      </c>
      <c r="AB15">
        <v>39048187.25</v>
      </c>
      <c r="AC15">
        <v>13.4916</v>
      </c>
      <c r="AD15">
        <v>0.99970000000000003</v>
      </c>
      <c r="AE15">
        <v>-1248.79</v>
      </c>
    </row>
    <row r="16" spans="1:33" hidden="1" x14ac:dyDescent="0.25">
      <c r="A16">
        <v>8</v>
      </c>
      <c r="B16" t="s">
        <v>79</v>
      </c>
      <c r="C16" t="s">
        <v>85</v>
      </c>
      <c r="D16" t="s">
        <v>86</v>
      </c>
      <c r="E16" t="s">
        <v>87</v>
      </c>
      <c r="F16" t="s">
        <v>86</v>
      </c>
      <c r="H16" t="s">
        <v>100</v>
      </c>
      <c r="I16" t="s">
        <v>94</v>
      </c>
      <c r="J16" t="s">
        <v>101</v>
      </c>
      <c r="K16">
        <v>2</v>
      </c>
      <c r="L16">
        <v>0</v>
      </c>
      <c r="M16">
        <v>2</v>
      </c>
      <c r="N16">
        <v>0</v>
      </c>
      <c r="O16">
        <v>0</v>
      </c>
      <c r="P16">
        <v>0</v>
      </c>
      <c r="Q16">
        <v>0</v>
      </c>
      <c r="R16">
        <v>40000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</row>
    <row r="17" spans="1:31" hidden="1" x14ac:dyDescent="0.25">
      <c r="A17">
        <v>9</v>
      </c>
      <c r="B17" t="s">
        <v>79</v>
      </c>
      <c r="C17" t="s">
        <v>85</v>
      </c>
      <c r="D17" t="s">
        <v>86</v>
      </c>
      <c r="E17" t="s">
        <v>87</v>
      </c>
      <c r="F17" t="s">
        <v>86</v>
      </c>
      <c r="H17" t="s">
        <v>102</v>
      </c>
      <c r="I17" t="s">
        <v>103</v>
      </c>
      <c r="J17" t="s">
        <v>104</v>
      </c>
      <c r="K17">
        <v>0</v>
      </c>
      <c r="L17">
        <v>0</v>
      </c>
      <c r="M17">
        <v>0</v>
      </c>
      <c r="N17">
        <v>0</v>
      </c>
      <c r="O17">
        <v>0</v>
      </c>
      <c r="P17">
        <v>62</v>
      </c>
      <c r="Q17">
        <v>62</v>
      </c>
      <c r="R17">
        <v>20000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</row>
    <row r="18" spans="1:31" hidden="1" x14ac:dyDescent="0.25">
      <c r="A18">
        <v>10</v>
      </c>
      <c r="B18" t="s">
        <v>79</v>
      </c>
      <c r="C18" t="s">
        <v>85</v>
      </c>
      <c r="D18" t="s">
        <v>86</v>
      </c>
      <c r="E18" t="s">
        <v>87</v>
      </c>
      <c r="F18" t="s">
        <v>86</v>
      </c>
      <c r="H18" t="s">
        <v>105</v>
      </c>
      <c r="I18" t="s">
        <v>106</v>
      </c>
      <c r="J18" t="s">
        <v>107</v>
      </c>
      <c r="K18">
        <v>2346</v>
      </c>
      <c r="L18">
        <v>2009</v>
      </c>
      <c r="M18">
        <v>337</v>
      </c>
      <c r="N18">
        <v>0</v>
      </c>
      <c r="O18">
        <v>0</v>
      </c>
      <c r="P18">
        <v>1287.0989999999999</v>
      </c>
      <c r="Q18">
        <v>1287.0989999999999</v>
      </c>
      <c r="R18">
        <v>20000</v>
      </c>
      <c r="S18">
        <v>0</v>
      </c>
      <c r="T18">
        <v>0</v>
      </c>
      <c r="U18">
        <v>0</v>
      </c>
      <c r="V18">
        <v>0</v>
      </c>
      <c r="W18">
        <v>363716.25</v>
      </c>
      <c r="X18">
        <v>0</v>
      </c>
      <c r="Y18">
        <v>363716.25</v>
      </c>
      <c r="Z18">
        <v>-36371625</v>
      </c>
      <c r="AA18">
        <v>4292532.2699999996</v>
      </c>
      <c r="AB18">
        <v>2515942.58</v>
      </c>
      <c r="AC18">
        <v>0</v>
      </c>
      <c r="AD18">
        <v>0.58609999999999995</v>
      </c>
      <c r="AE18">
        <v>58.61</v>
      </c>
    </row>
    <row r="19" spans="1:31" hidden="1" x14ac:dyDescent="0.25">
      <c r="A19">
        <v>11</v>
      </c>
      <c r="B19" t="s">
        <v>79</v>
      </c>
      <c r="C19" t="s">
        <v>85</v>
      </c>
      <c r="D19" t="s">
        <v>86</v>
      </c>
      <c r="E19" t="s">
        <v>87</v>
      </c>
      <c r="F19" t="s">
        <v>86</v>
      </c>
      <c r="H19" t="s">
        <v>108</v>
      </c>
      <c r="I19" t="s">
        <v>109</v>
      </c>
      <c r="J19" t="s">
        <v>110</v>
      </c>
      <c r="K19">
        <v>0</v>
      </c>
      <c r="L19">
        <v>0</v>
      </c>
      <c r="M19">
        <v>0</v>
      </c>
      <c r="N19">
        <v>0</v>
      </c>
      <c r="O19">
        <v>0</v>
      </c>
      <c r="P19">
        <v>698.41499999999996</v>
      </c>
      <c r="Q19">
        <v>787.66499999999996</v>
      </c>
      <c r="R19">
        <v>20000</v>
      </c>
      <c r="S19">
        <v>1785000</v>
      </c>
      <c r="T19">
        <v>0</v>
      </c>
      <c r="U19">
        <v>0</v>
      </c>
      <c r="V19">
        <v>1785000</v>
      </c>
      <c r="W19">
        <v>0</v>
      </c>
      <c r="X19">
        <v>0</v>
      </c>
      <c r="Y19">
        <v>0</v>
      </c>
      <c r="Z19">
        <v>100</v>
      </c>
      <c r="AA19">
        <v>0</v>
      </c>
      <c r="AB19">
        <v>0</v>
      </c>
      <c r="AC19">
        <v>0</v>
      </c>
      <c r="AD19">
        <v>0</v>
      </c>
      <c r="AE19">
        <v>0</v>
      </c>
    </row>
    <row r="20" spans="1:31" hidden="1" x14ac:dyDescent="0.25">
      <c r="A20">
        <v>12</v>
      </c>
      <c r="B20" t="s">
        <v>79</v>
      </c>
      <c r="C20" t="s">
        <v>85</v>
      </c>
      <c r="D20" t="s">
        <v>86</v>
      </c>
      <c r="E20" t="s">
        <v>87</v>
      </c>
      <c r="F20" t="s">
        <v>86</v>
      </c>
      <c r="H20" t="s">
        <v>111</v>
      </c>
      <c r="I20" t="s">
        <v>83</v>
      </c>
      <c r="J20" t="s">
        <v>112</v>
      </c>
      <c r="K20">
        <v>574</v>
      </c>
      <c r="L20">
        <v>541</v>
      </c>
      <c r="M20">
        <v>33</v>
      </c>
      <c r="N20">
        <v>525</v>
      </c>
      <c r="O20">
        <v>0</v>
      </c>
      <c r="P20">
        <v>116.80200000000001</v>
      </c>
      <c r="Q20">
        <v>130.91800000000001</v>
      </c>
      <c r="R20">
        <v>40000</v>
      </c>
      <c r="S20">
        <v>564640</v>
      </c>
      <c r="T20">
        <v>0</v>
      </c>
      <c r="U20">
        <v>0</v>
      </c>
      <c r="V20">
        <v>564640</v>
      </c>
      <c r="W20">
        <v>12994</v>
      </c>
      <c r="X20">
        <v>5465841.5</v>
      </c>
      <c r="Y20">
        <v>5478835.5</v>
      </c>
      <c r="Z20">
        <v>-870.32</v>
      </c>
      <c r="AA20">
        <v>32236124.989999998</v>
      </c>
      <c r="AB20">
        <v>32095243.989999998</v>
      </c>
      <c r="AC20">
        <v>9.7032000000000007</v>
      </c>
      <c r="AD20">
        <v>0.99560000000000004</v>
      </c>
      <c r="AE20">
        <v>-866.49</v>
      </c>
    </row>
    <row r="21" spans="1:31" x14ac:dyDescent="0.25">
      <c r="A21">
        <v>13</v>
      </c>
      <c r="B21" t="s">
        <v>79</v>
      </c>
      <c r="C21" t="s">
        <v>85</v>
      </c>
      <c r="D21" t="s">
        <v>86</v>
      </c>
      <c r="E21" t="s">
        <v>87</v>
      </c>
      <c r="F21" t="s">
        <v>86</v>
      </c>
      <c r="H21" t="s">
        <v>113</v>
      </c>
      <c r="I21" t="s">
        <v>94</v>
      </c>
      <c r="J21" t="s">
        <v>114</v>
      </c>
      <c r="K21">
        <v>1752</v>
      </c>
      <c r="L21">
        <v>1540</v>
      </c>
      <c r="M21">
        <v>212</v>
      </c>
      <c r="N21">
        <v>48</v>
      </c>
      <c r="O21">
        <v>-9</v>
      </c>
      <c r="P21">
        <v>1413.1120000000001</v>
      </c>
      <c r="Q21">
        <v>1429.0429999999999</v>
      </c>
      <c r="R21">
        <v>40000</v>
      </c>
      <c r="S21">
        <v>637240</v>
      </c>
      <c r="T21">
        <v>0</v>
      </c>
      <c r="U21">
        <v>0</v>
      </c>
      <c r="V21">
        <v>637240</v>
      </c>
      <c r="W21">
        <v>689120.5</v>
      </c>
      <c r="X21">
        <v>2578920</v>
      </c>
      <c r="Y21">
        <v>3268040.5</v>
      </c>
      <c r="Z21">
        <v>-412.84</v>
      </c>
      <c r="AA21">
        <v>21839183.010000002</v>
      </c>
      <c r="AB21">
        <v>20606521.98</v>
      </c>
      <c r="AC21">
        <v>5.1284000000000001</v>
      </c>
      <c r="AD21">
        <v>0.94359999999999999</v>
      </c>
      <c r="AE21">
        <v>-389.56</v>
      </c>
    </row>
    <row r="22" spans="1:31" hidden="1" x14ac:dyDescent="0.25">
      <c r="A22">
        <v>14</v>
      </c>
      <c r="B22" t="s">
        <v>79</v>
      </c>
      <c r="C22" t="s">
        <v>85</v>
      </c>
      <c r="D22" t="s">
        <v>86</v>
      </c>
      <c r="E22" t="s">
        <v>87</v>
      </c>
      <c r="F22" t="s">
        <v>86</v>
      </c>
      <c r="H22" t="s">
        <v>115</v>
      </c>
      <c r="I22" t="s">
        <v>94</v>
      </c>
      <c r="J22" t="s">
        <v>116</v>
      </c>
      <c r="K22">
        <v>12</v>
      </c>
      <c r="L22">
        <v>1</v>
      </c>
      <c r="M22">
        <v>11</v>
      </c>
      <c r="N22">
        <v>0</v>
      </c>
      <c r="O22">
        <v>0</v>
      </c>
      <c r="P22">
        <v>0</v>
      </c>
      <c r="Q22">
        <v>0</v>
      </c>
      <c r="R22">
        <v>40000</v>
      </c>
      <c r="S22">
        <v>0</v>
      </c>
      <c r="T22">
        <v>0</v>
      </c>
      <c r="U22">
        <v>0</v>
      </c>
      <c r="V22">
        <v>0</v>
      </c>
      <c r="W22">
        <v>99</v>
      </c>
      <c r="X22">
        <v>0</v>
      </c>
      <c r="Y22">
        <v>99</v>
      </c>
      <c r="Z22">
        <v>-9900</v>
      </c>
      <c r="AA22">
        <v>791</v>
      </c>
      <c r="AB22">
        <v>791</v>
      </c>
      <c r="AC22">
        <v>0</v>
      </c>
      <c r="AD22">
        <v>1</v>
      </c>
      <c r="AE22">
        <v>100</v>
      </c>
    </row>
    <row r="23" spans="1:31" hidden="1" x14ac:dyDescent="0.25">
      <c r="A23">
        <v>15</v>
      </c>
      <c r="B23" t="s">
        <v>79</v>
      </c>
      <c r="C23" t="s">
        <v>85</v>
      </c>
      <c r="D23" t="s">
        <v>86</v>
      </c>
      <c r="E23" t="s">
        <v>87</v>
      </c>
      <c r="F23" t="s">
        <v>86</v>
      </c>
      <c r="H23" t="s">
        <v>117</v>
      </c>
      <c r="I23" t="s">
        <v>118</v>
      </c>
      <c r="J23" t="s">
        <v>119</v>
      </c>
      <c r="K23">
        <v>473</v>
      </c>
      <c r="L23">
        <v>406</v>
      </c>
      <c r="M23">
        <v>67</v>
      </c>
      <c r="N23">
        <v>60</v>
      </c>
      <c r="O23">
        <v>0</v>
      </c>
      <c r="P23">
        <v>183.04300000000001</v>
      </c>
      <c r="Q23">
        <v>187.42699999999999</v>
      </c>
      <c r="R23">
        <v>40000</v>
      </c>
      <c r="S23">
        <v>175360</v>
      </c>
      <c r="T23">
        <v>0</v>
      </c>
      <c r="U23">
        <v>0</v>
      </c>
      <c r="V23">
        <v>175360</v>
      </c>
      <c r="W23">
        <v>68482.8</v>
      </c>
      <c r="X23">
        <v>570000</v>
      </c>
      <c r="Y23">
        <v>638482.80000000005</v>
      </c>
      <c r="Z23">
        <v>-264.10000000000002</v>
      </c>
      <c r="AA23">
        <v>4080310.46</v>
      </c>
      <c r="AB23">
        <v>3870677</v>
      </c>
      <c r="AC23">
        <v>3.641</v>
      </c>
      <c r="AD23">
        <v>0.9486</v>
      </c>
      <c r="AE23">
        <v>-250.53</v>
      </c>
    </row>
    <row r="24" spans="1:31" hidden="1" x14ac:dyDescent="0.25">
      <c r="A24">
        <v>16</v>
      </c>
      <c r="B24" t="s">
        <v>79</v>
      </c>
      <c r="C24" t="s">
        <v>85</v>
      </c>
      <c r="D24" t="s">
        <v>86</v>
      </c>
      <c r="E24" t="s">
        <v>87</v>
      </c>
      <c r="F24" t="s">
        <v>86</v>
      </c>
      <c r="H24" t="s">
        <v>120</v>
      </c>
      <c r="I24" t="s">
        <v>121</v>
      </c>
      <c r="J24" t="s">
        <v>122</v>
      </c>
      <c r="K24">
        <v>2219</v>
      </c>
      <c r="L24">
        <v>2128</v>
      </c>
      <c r="M24">
        <v>91</v>
      </c>
      <c r="N24">
        <v>0</v>
      </c>
      <c r="O24">
        <v>0</v>
      </c>
      <c r="P24">
        <v>203.80500000000001</v>
      </c>
      <c r="Q24">
        <v>210.27799999999999</v>
      </c>
      <c r="R24">
        <v>40000</v>
      </c>
      <c r="S24">
        <v>258920</v>
      </c>
      <c r="T24">
        <v>0</v>
      </c>
      <c r="U24">
        <v>0</v>
      </c>
      <c r="V24">
        <v>258920</v>
      </c>
      <c r="W24">
        <v>264673</v>
      </c>
      <c r="X24">
        <v>0</v>
      </c>
      <c r="Y24">
        <v>264673</v>
      </c>
      <c r="Z24">
        <v>-2.2200000000000002</v>
      </c>
      <c r="AA24">
        <v>2536457.34</v>
      </c>
      <c r="AB24">
        <v>2091412.03</v>
      </c>
      <c r="AC24">
        <v>1.0222</v>
      </c>
      <c r="AD24">
        <v>0.82450000000000001</v>
      </c>
      <c r="AE24">
        <v>-1.83</v>
      </c>
    </row>
    <row r="25" spans="1:31" hidden="1" x14ac:dyDescent="0.25">
      <c r="A25">
        <v>17</v>
      </c>
      <c r="B25" t="s">
        <v>79</v>
      </c>
      <c r="C25" t="s">
        <v>85</v>
      </c>
      <c r="D25" t="s">
        <v>86</v>
      </c>
      <c r="E25" t="s">
        <v>87</v>
      </c>
      <c r="F25" t="s">
        <v>86</v>
      </c>
      <c r="H25" t="s">
        <v>123</v>
      </c>
      <c r="I25" t="s">
        <v>94</v>
      </c>
      <c r="J25" t="s">
        <v>124</v>
      </c>
      <c r="K25">
        <v>52</v>
      </c>
      <c r="L25">
        <v>45</v>
      </c>
      <c r="M25">
        <v>7</v>
      </c>
      <c r="N25">
        <v>36</v>
      </c>
      <c r="O25">
        <v>36</v>
      </c>
      <c r="P25">
        <v>1113.5309999999999</v>
      </c>
      <c r="Q25">
        <v>1236.6199999999999</v>
      </c>
      <c r="R25">
        <v>20000</v>
      </c>
      <c r="S25">
        <v>2461780</v>
      </c>
      <c r="T25">
        <v>0</v>
      </c>
      <c r="U25">
        <v>0</v>
      </c>
      <c r="V25">
        <v>2461780</v>
      </c>
      <c r="W25">
        <v>634</v>
      </c>
      <c r="X25">
        <v>0</v>
      </c>
      <c r="Y25">
        <v>634</v>
      </c>
      <c r="Z25">
        <v>99.97</v>
      </c>
      <c r="AA25">
        <v>6854.63</v>
      </c>
      <c r="AB25">
        <v>11981.63</v>
      </c>
      <c r="AC25">
        <v>2.9999999999999997E-4</v>
      </c>
      <c r="AD25">
        <v>1.748</v>
      </c>
      <c r="AE25">
        <v>174.75</v>
      </c>
    </row>
    <row r="26" spans="1:31" hidden="1" x14ac:dyDescent="0.25">
      <c r="A26">
        <v>18</v>
      </c>
      <c r="B26" t="s">
        <v>79</v>
      </c>
      <c r="C26" t="s">
        <v>85</v>
      </c>
      <c r="D26" t="s">
        <v>86</v>
      </c>
      <c r="E26" t="s">
        <v>87</v>
      </c>
      <c r="F26" t="s">
        <v>86</v>
      </c>
      <c r="H26" t="s">
        <v>125</v>
      </c>
      <c r="I26" t="s">
        <v>106</v>
      </c>
      <c r="J26" t="s">
        <v>126</v>
      </c>
      <c r="K26">
        <v>2672</v>
      </c>
      <c r="L26">
        <v>2236</v>
      </c>
      <c r="M26">
        <v>436</v>
      </c>
      <c r="N26">
        <v>0</v>
      </c>
      <c r="O26">
        <v>0</v>
      </c>
      <c r="P26">
        <v>17711.400000000001</v>
      </c>
      <c r="Q26">
        <v>17937.2</v>
      </c>
      <c r="R26">
        <v>2000</v>
      </c>
      <c r="S26">
        <v>451600</v>
      </c>
      <c r="T26">
        <v>0</v>
      </c>
      <c r="U26">
        <v>0</v>
      </c>
      <c r="V26">
        <v>451600</v>
      </c>
      <c r="W26">
        <v>425538</v>
      </c>
      <c r="X26">
        <v>0</v>
      </c>
      <c r="Y26">
        <v>425538</v>
      </c>
      <c r="Z26">
        <v>5.77</v>
      </c>
      <c r="AA26">
        <v>4320420.6900000004</v>
      </c>
      <c r="AB26">
        <v>2344849.94</v>
      </c>
      <c r="AC26">
        <v>0.94230000000000003</v>
      </c>
      <c r="AD26">
        <v>0.54269999999999996</v>
      </c>
      <c r="AE26">
        <v>3.13</v>
      </c>
    </row>
    <row r="27" spans="1:31" hidden="1" x14ac:dyDescent="0.25">
      <c r="A27">
        <v>19</v>
      </c>
      <c r="B27" t="s">
        <v>79</v>
      </c>
      <c r="C27" t="s">
        <v>85</v>
      </c>
      <c r="D27" t="s">
        <v>86</v>
      </c>
      <c r="E27" t="s">
        <v>87</v>
      </c>
      <c r="F27" t="s">
        <v>86</v>
      </c>
      <c r="H27" t="s">
        <v>127</v>
      </c>
      <c r="I27" t="s">
        <v>106</v>
      </c>
      <c r="J27" t="s">
        <v>128</v>
      </c>
      <c r="K27">
        <v>9</v>
      </c>
      <c r="L27">
        <v>9</v>
      </c>
      <c r="M27">
        <v>0</v>
      </c>
      <c r="N27">
        <v>0</v>
      </c>
      <c r="O27">
        <v>0</v>
      </c>
      <c r="P27">
        <v>0</v>
      </c>
      <c r="Q27">
        <v>0</v>
      </c>
      <c r="R27">
        <v>2000</v>
      </c>
      <c r="S27">
        <v>0</v>
      </c>
      <c r="T27">
        <v>0</v>
      </c>
      <c r="U27">
        <v>0</v>
      </c>
      <c r="V27">
        <v>0</v>
      </c>
      <c r="W27">
        <v>371</v>
      </c>
      <c r="X27">
        <v>0</v>
      </c>
      <c r="Y27">
        <v>371</v>
      </c>
      <c r="Z27">
        <v>-37100</v>
      </c>
      <c r="AA27">
        <v>3859.49</v>
      </c>
      <c r="AB27">
        <v>2436.4899999999998</v>
      </c>
      <c r="AC27">
        <v>0</v>
      </c>
      <c r="AD27">
        <v>0.63129999999999997</v>
      </c>
      <c r="AE27">
        <v>63.13</v>
      </c>
    </row>
    <row r="28" spans="1:31" hidden="1" x14ac:dyDescent="0.25">
      <c r="A28">
        <v>20</v>
      </c>
      <c r="B28" t="s">
        <v>79</v>
      </c>
      <c r="C28" t="s">
        <v>85</v>
      </c>
      <c r="D28" t="s">
        <v>86</v>
      </c>
      <c r="E28" t="s">
        <v>87</v>
      </c>
      <c r="F28" t="s">
        <v>86</v>
      </c>
      <c r="H28" t="s">
        <v>129</v>
      </c>
      <c r="I28" t="s">
        <v>103</v>
      </c>
      <c r="J28" t="s">
        <v>130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40000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</row>
    <row r="29" spans="1:31" hidden="1" x14ac:dyDescent="0.25">
      <c r="A29">
        <v>21</v>
      </c>
      <c r="B29" t="s">
        <v>79</v>
      </c>
      <c r="C29" t="s">
        <v>85</v>
      </c>
      <c r="D29" t="s">
        <v>86</v>
      </c>
      <c r="E29" t="s">
        <v>87</v>
      </c>
      <c r="F29" t="s">
        <v>86</v>
      </c>
      <c r="H29" t="s">
        <v>131</v>
      </c>
      <c r="I29" t="s">
        <v>94</v>
      </c>
      <c r="J29" t="s">
        <v>132</v>
      </c>
      <c r="K29">
        <v>932</v>
      </c>
      <c r="L29">
        <v>827</v>
      </c>
      <c r="M29">
        <v>105</v>
      </c>
      <c r="N29">
        <v>0</v>
      </c>
      <c r="O29">
        <v>0</v>
      </c>
      <c r="P29">
        <v>738.62199999999996</v>
      </c>
      <c r="Q29">
        <v>747.36</v>
      </c>
      <c r="R29">
        <v>40000</v>
      </c>
      <c r="S29">
        <v>349520</v>
      </c>
      <c r="T29">
        <v>0</v>
      </c>
      <c r="U29">
        <v>0</v>
      </c>
      <c r="V29">
        <v>349520</v>
      </c>
      <c r="W29">
        <v>169132.25</v>
      </c>
      <c r="X29">
        <v>0</v>
      </c>
      <c r="Y29">
        <v>169132.25</v>
      </c>
      <c r="Z29">
        <v>51.61</v>
      </c>
      <c r="AA29">
        <v>1728767.15</v>
      </c>
      <c r="AB29">
        <v>1336974.68</v>
      </c>
      <c r="AC29">
        <v>0.4839</v>
      </c>
      <c r="AD29">
        <v>0.77339999999999998</v>
      </c>
      <c r="AE29">
        <v>39.92</v>
      </c>
    </row>
    <row r="30" spans="1:31" hidden="1" x14ac:dyDescent="0.25">
      <c r="A30">
        <v>22</v>
      </c>
      <c r="B30" t="s">
        <v>79</v>
      </c>
      <c r="C30" t="s">
        <v>85</v>
      </c>
      <c r="D30" t="s">
        <v>86</v>
      </c>
      <c r="E30" t="s">
        <v>87</v>
      </c>
      <c r="F30" t="s">
        <v>86</v>
      </c>
      <c r="H30" t="s">
        <v>133</v>
      </c>
      <c r="I30" t="s">
        <v>103</v>
      </c>
      <c r="J30" t="s">
        <v>134</v>
      </c>
      <c r="K30">
        <v>0</v>
      </c>
      <c r="L30">
        <v>0</v>
      </c>
      <c r="M30">
        <v>0</v>
      </c>
      <c r="N30">
        <v>0</v>
      </c>
      <c r="O30">
        <v>0</v>
      </c>
      <c r="P30">
        <v>180.17400000000001</v>
      </c>
      <c r="Q30">
        <v>203.83699999999999</v>
      </c>
      <c r="R30">
        <v>2000</v>
      </c>
      <c r="S30">
        <v>47326</v>
      </c>
      <c r="T30">
        <v>0</v>
      </c>
      <c r="U30">
        <v>0</v>
      </c>
      <c r="V30">
        <v>47326</v>
      </c>
      <c r="W30">
        <v>0</v>
      </c>
      <c r="X30">
        <v>0</v>
      </c>
      <c r="Y30">
        <v>0</v>
      </c>
      <c r="Z30">
        <v>100</v>
      </c>
      <c r="AA30">
        <v>0</v>
      </c>
      <c r="AB30">
        <v>0</v>
      </c>
      <c r="AC30">
        <v>0</v>
      </c>
      <c r="AD30">
        <v>0</v>
      </c>
      <c r="AE30">
        <v>0</v>
      </c>
    </row>
    <row r="31" spans="1:31" hidden="1" x14ac:dyDescent="0.25">
      <c r="A31">
        <v>23</v>
      </c>
      <c r="B31" t="s">
        <v>79</v>
      </c>
      <c r="C31" t="s">
        <v>85</v>
      </c>
      <c r="D31" t="s">
        <v>86</v>
      </c>
      <c r="E31" t="s">
        <v>87</v>
      </c>
      <c r="F31" t="s">
        <v>86</v>
      </c>
      <c r="H31" t="s">
        <v>135</v>
      </c>
      <c r="I31" t="s">
        <v>77</v>
      </c>
      <c r="J31" t="s">
        <v>136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2000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</row>
    <row r="32" spans="1:31" hidden="1" x14ac:dyDescent="0.25">
      <c r="A32">
        <v>24</v>
      </c>
      <c r="B32" t="s">
        <v>79</v>
      </c>
      <c r="C32" t="s">
        <v>85</v>
      </c>
      <c r="D32" t="s">
        <v>86</v>
      </c>
      <c r="E32" t="s">
        <v>87</v>
      </c>
      <c r="F32" t="s">
        <v>86</v>
      </c>
      <c r="H32" t="s">
        <v>120</v>
      </c>
      <c r="I32" t="s">
        <v>121</v>
      </c>
      <c r="J32" t="s">
        <v>137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2000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</row>
    <row r="33" spans="1:31" hidden="1" x14ac:dyDescent="0.25">
      <c r="A33">
        <v>25</v>
      </c>
      <c r="B33" t="s">
        <v>79</v>
      </c>
      <c r="C33" t="s">
        <v>85</v>
      </c>
      <c r="D33" t="s">
        <v>86</v>
      </c>
      <c r="E33" t="s">
        <v>87</v>
      </c>
      <c r="F33" t="s">
        <v>86</v>
      </c>
      <c r="H33" t="s">
        <v>138</v>
      </c>
      <c r="I33" t="s">
        <v>106</v>
      </c>
      <c r="J33" t="s">
        <v>139</v>
      </c>
      <c r="K33">
        <v>2015</v>
      </c>
      <c r="L33">
        <v>1724</v>
      </c>
      <c r="M33">
        <v>291</v>
      </c>
      <c r="N33">
        <v>33</v>
      </c>
      <c r="O33">
        <v>0</v>
      </c>
      <c r="P33">
        <v>36688.9</v>
      </c>
      <c r="Q33">
        <v>37065.9</v>
      </c>
      <c r="R33">
        <v>2000</v>
      </c>
      <c r="S33">
        <v>754000</v>
      </c>
      <c r="T33">
        <v>0</v>
      </c>
      <c r="U33">
        <v>0</v>
      </c>
      <c r="V33">
        <v>754000</v>
      </c>
      <c r="W33">
        <v>353749</v>
      </c>
      <c r="X33">
        <v>1271820</v>
      </c>
      <c r="Y33">
        <v>1625569</v>
      </c>
      <c r="Z33">
        <v>-115.59</v>
      </c>
      <c r="AA33">
        <v>10743402.630000001</v>
      </c>
      <c r="AB33">
        <v>8454717.2400000002</v>
      </c>
      <c r="AC33">
        <v>2.1558999999999999</v>
      </c>
      <c r="AD33">
        <v>0.78700000000000003</v>
      </c>
      <c r="AE33">
        <v>-90.97</v>
      </c>
    </row>
    <row r="34" spans="1:31" hidden="1" x14ac:dyDescent="0.25">
      <c r="A34">
        <v>26</v>
      </c>
      <c r="B34" t="s">
        <v>79</v>
      </c>
      <c r="C34" t="s">
        <v>85</v>
      </c>
      <c r="D34" t="s">
        <v>86</v>
      </c>
      <c r="E34" t="s">
        <v>140</v>
      </c>
      <c r="F34" t="s">
        <v>86</v>
      </c>
      <c r="H34" t="s">
        <v>141</v>
      </c>
      <c r="I34" t="s">
        <v>106</v>
      </c>
      <c r="J34" t="s">
        <v>142</v>
      </c>
      <c r="K34">
        <v>512</v>
      </c>
      <c r="L34">
        <v>442</v>
      </c>
      <c r="M34">
        <v>70</v>
      </c>
      <c r="N34">
        <v>0</v>
      </c>
      <c r="O34">
        <v>0</v>
      </c>
      <c r="P34">
        <v>4723.2</v>
      </c>
      <c r="Q34">
        <v>4850.7</v>
      </c>
      <c r="R34">
        <v>1000</v>
      </c>
      <c r="S34">
        <v>127500</v>
      </c>
      <c r="T34">
        <v>0</v>
      </c>
      <c r="U34">
        <v>0</v>
      </c>
      <c r="V34">
        <v>127500</v>
      </c>
      <c r="W34">
        <v>109319.25</v>
      </c>
      <c r="X34">
        <v>0</v>
      </c>
      <c r="Y34">
        <v>109319.25</v>
      </c>
      <c r="Z34">
        <v>14.26</v>
      </c>
      <c r="AA34">
        <v>1117388.92</v>
      </c>
      <c r="AB34">
        <v>448095.1</v>
      </c>
      <c r="AC34">
        <v>0.85740000000000005</v>
      </c>
      <c r="AD34">
        <v>0.40100000000000002</v>
      </c>
      <c r="AE34">
        <v>5.72</v>
      </c>
    </row>
    <row r="35" spans="1:31" hidden="1" x14ac:dyDescent="0.25">
      <c r="A35">
        <v>27</v>
      </c>
      <c r="B35" t="s">
        <v>79</v>
      </c>
      <c r="C35" t="s">
        <v>85</v>
      </c>
      <c r="D35" t="s">
        <v>86</v>
      </c>
      <c r="E35" t="s">
        <v>140</v>
      </c>
      <c r="F35" t="s">
        <v>86</v>
      </c>
      <c r="H35" t="s">
        <v>143</v>
      </c>
      <c r="I35" t="s">
        <v>83</v>
      </c>
      <c r="J35" t="s">
        <v>144</v>
      </c>
      <c r="K35">
        <v>526</v>
      </c>
      <c r="L35">
        <v>458</v>
      </c>
      <c r="M35">
        <v>68</v>
      </c>
      <c r="N35">
        <v>442</v>
      </c>
      <c r="O35">
        <v>442</v>
      </c>
      <c r="P35">
        <v>4268</v>
      </c>
      <c r="Q35">
        <v>4363.6000000000004</v>
      </c>
      <c r="R35">
        <v>2000</v>
      </c>
      <c r="S35">
        <v>191200</v>
      </c>
      <c r="T35">
        <v>0</v>
      </c>
      <c r="U35">
        <v>0</v>
      </c>
      <c r="V35">
        <v>191200</v>
      </c>
      <c r="W35">
        <v>8051</v>
      </c>
      <c r="X35">
        <v>0</v>
      </c>
      <c r="Y35">
        <v>8051</v>
      </c>
      <c r="Z35">
        <v>95.79</v>
      </c>
      <c r="AA35">
        <v>82449.48</v>
      </c>
      <c r="AB35">
        <v>37415.980000000003</v>
      </c>
      <c r="AC35">
        <v>4.2099999999999999E-2</v>
      </c>
      <c r="AD35">
        <v>0.45379999999999998</v>
      </c>
      <c r="AE35">
        <v>43.47</v>
      </c>
    </row>
    <row r="36" spans="1:31" hidden="1" x14ac:dyDescent="0.25">
      <c r="A36">
        <v>28</v>
      </c>
      <c r="B36" t="s">
        <v>79</v>
      </c>
      <c r="C36" t="s">
        <v>85</v>
      </c>
      <c r="D36" t="s">
        <v>86</v>
      </c>
      <c r="E36" t="s">
        <v>140</v>
      </c>
      <c r="F36" t="s">
        <v>86</v>
      </c>
      <c r="H36" t="s">
        <v>145</v>
      </c>
      <c r="I36" t="s">
        <v>106</v>
      </c>
      <c r="J36" t="s">
        <v>146</v>
      </c>
      <c r="K36">
        <v>3033</v>
      </c>
      <c r="L36">
        <v>1030</v>
      </c>
      <c r="M36">
        <v>2003</v>
      </c>
      <c r="N36">
        <v>0</v>
      </c>
      <c r="O36">
        <v>0</v>
      </c>
      <c r="P36">
        <v>14006.1</v>
      </c>
      <c r="Q36">
        <v>14878.5</v>
      </c>
      <c r="R36">
        <v>2000</v>
      </c>
      <c r="S36">
        <v>1744800</v>
      </c>
      <c r="T36">
        <v>0</v>
      </c>
      <c r="U36">
        <v>0</v>
      </c>
      <c r="V36">
        <v>1744800</v>
      </c>
      <c r="W36">
        <v>281802</v>
      </c>
      <c r="X36">
        <v>0</v>
      </c>
      <c r="Y36">
        <v>281802</v>
      </c>
      <c r="Z36">
        <v>83.85</v>
      </c>
      <c r="AA36">
        <v>2536163.5299999998</v>
      </c>
      <c r="AB36">
        <v>1270443.6200000001</v>
      </c>
      <c r="AC36">
        <v>0.1615</v>
      </c>
      <c r="AD36">
        <v>0.50090000000000001</v>
      </c>
      <c r="AE36">
        <v>42</v>
      </c>
    </row>
    <row r="37" spans="1:31" hidden="1" x14ac:dyDescent="0.25">
      <c r="A37">
        <v>29</v>
      </c>
      <c r="B37" t="s">
        <v>79</v>
      </c>
      <c r="C37" t="s">
        <v>85</v>
      </c>
      <c r="D37" t="s">
        <v>86</v>
      </c>
      <c r="E37" t="s">
        <v>87</v>
      </c>
      <c r="F37" t="s">
        <v>86</v>
      </c>
      <c r="H37" t="s">
        <v>147</v>
      </c>
      <c r="I37" t="s">
        <v>121</v>
      </c>
      <c r="J37" t="s">
        <v>148</v>
      </c>
      <c r="K37">
        <v>17</v>
      </c>
      <c r="L37">
        <v>16</v>
      </c>
      <c r="M37">
        <v>1</v>
      </c>
      <c r="N37">
        <v>0</v>
      </c>
      <c r="O37">
        <v>0</v>
      </c>
      <c r="P37">
        <v>65.5</v>
      </c>
      <c r="Q37">
        <v>70.3</v>
      </c>
      <c r="R37">
        <v>2000</v>
      </c>
      <c r="S37">
        <v>9600</v>
      </c>
      <c r="T37">
        <v>0</v>
      </c>
      <c r="U37">
        <v>0</v>
      </c>
      <c r="V37">
        <v>9600</v>
      </c>
      <c r="W37">
        <v>7745</v>
      </c>
      <c r="X37">
        <v>0</v>
      </c>
      <c r="Y37">
        <v>7745</v>
      </c>
      <c r="Z37">
        <v>19.32</v>
      </c>
      <c r="AA37">
        <v>85655.5</v>
      </c>
      <c r="AB37">
        <v>18472.5</v>
      </c>
      <c r="AC37">
        <v>0.80679999999999996</v>
      </c>
      <c r="AD37">
        <v>0.2157</v>
      </c>
      <c r="AE37">
        <v>4.17</v>
      </c>
    </row>
    <row r="38" spans="1:31" hidden="1" x14ac:dyDescent="0.25">
      <c r="A38">
        <v>30</v>
      </c>
      <c r="B38" t="s">
        <v>79</v>
      </c>
      <c r="C38" t="s">
        <v>85</v>
      </c>
      <c r="D38" t="s">
        <v>86</v>
      </c>
      <c r="E38" t="s">
        <v>149</v>
      </c>
      <c r="F38" t="s">
        <v>86</v>
      </c>
      <c r="H38" t="s">
        <v>150</v>
      </c>
      <c r="I38" t="s">
        <v>106</v>
      </c>
      <c r="J38" t="s">
        <v>151</v>
      </c>
      <c r="K38">
        <v>1144</v>
      </c>
      <c r="L38">
        <v>1015</v>
      </c>
      <c r="M38">
        <v>129</v>
      </c>
      <c r="N38">
        <v>0</v>
      </c>
      <c r="O38">
        <v>0</v>
      </c>
      <c r="P38">
        <v>8424.9</v>
      </c>
      <c r="Q38">
        <v>8929.1</v>
      </c>
      <c r="R38">
        <v>2000</v>
      </c>
      <c r="S38">
        <v>1008400</v>
      </c>
      <c r="T38">
        <v>0</v>
      </c>
      <c r="U38">
        <v>0</v>
      </c>
      <c r="V38">
        <v>1008400</v>
      </c>
      <c r="W38">
        <v>129058</v>
      </c>
      <c r="X38">
        <v>0</v>
      </c>
      <c r="Y38">
        <v>129058</v>
      </c>
      <c r="Z38">
        <v>87.2</v>
      </c>
      <c r="AA38">
        <v>1487122.96</v>
      </c>
      <c r="AB38">
        <v>960109.06</v>
      </c>
      <c r="AC38">
        <v>0.128</v>
      </c>
      <c r="AD38">
        <v>0.64559999999999995</v>
      </c>
      <c r="AE38">
        <v>56.3</v>
      </c>
    </row>
    <row r="39" spans="1:31" hidden="1" x14ac:dyDescent="0.25">
      <c r="A39">
        <v>31</v>
      </c>
      <c r="B39" t="s">
        <v>79</v>
      </c>
      <c r="C39" t="s">
        <v>85</v>
      </c>
      <c r="D39" t="s">
        <v>86</v>
      </c>
      <c r="E39" t="s">
        <v>149</v>
      </c>
      <c r="F39" t="s">
        <v>86</v>
      </c>
      <c r="H39" t="s">
        <v>152</v>
      </c>
      <c r="I39" t="s">
        <v>83</v>
      </c>
      <c r="J39" t="s">
        <v>153</v>
      </c>
      <c r="K39">
        <v>536</v>
      </c>
      <c r="L39">
        <v>506</v>
      </c>
      <c r="M39">
        <v>30</v>
      </c>
      <c r="N39">
        <v>491</v>
      </c>
      <c r="O39">
        <v>0</v>
      </c>
      <c r="P39">
        <v>3189.2</v>
      </c>
      <c r="Q39">
        <v>3808.5</v>
      </c>
      <c r="R39">
        <v>2000</v>
      </c>
      <c r="S39">
        <v>1238600</v>
      </c>
      <c r="T39">
        <v>0</v>
      </c>
      <c r="U39">
        <v>0</v>
      </c>
      <c r="V39">
        <v>1238600</v>
      </c>
      <c r="W39">
        <v>3283</v>
      </c>
      <c r="X39">
        <v>12049140</v>
      </c>
      <c r="Y39">
        <v>12052423</v>
      </c>
      <c r="Z39">
        <v>-873.07</v>
      </c>
      <c r="AA39">
        <v>70772793.799999997</v>
      </c>
      <c r="AB39">
        <v>70746669.799999997</v>
      </c>
      <c r="AC39">
        <v>9.7307000000000006</v>
      </c>
      <c r="AD39">
        <v>0.99960000000000004</v>
      </c>
      <c r="AE39">
        <v>-872.72</v>
      </c>
    </row>
    <row r="40" spans="1:31" hidden="1" x14ac:dyDescent="0.25">
      <c r="A40">
        <v>32</v>
      </c>
      <c r="B40" t="s">
        <v>79</v>
      </c>
      <c r="C40" t="s">
        <v>85</v>
      </c>
      <c r="D40" t="s">
        <v>86</v>
      </c>
      <c r="E40" t="s">
        <v>149</v>
      </c>
      <c r="F40" t="s">
        <v>86</v>
      </c>
      <c r="H40" t="s">
        <v>154</v>
      </c>
      <c r="I40" t="s">
        <v>83</v>
      </c>
      <c r="J40" t="s">
        <v>155</v>
      </c>
      <c r="K40">
        <v>442</v>
      </c>
      <c r="L40">
        <v>394</v>
      </c>
      <c r="M40">
        <v>48</v>
      </c>
      <c r="N40">
        <v>341</v>
      </c>
      <c r="O40">
        <v>341</v>
      </c>
      <c r="P40">
        <v>6327.9</v>
      </c>
      <c r="Q40">
        <v>7971</v>
      </c>
      <c r="R40">
        <v>2000</v>
      </c>
      <c r="S40">
        <v>3286200</v>
      </c>
      <c r="T40">
        <v>0</v>
      </c>
      <c r="U40">
        <v>0</v>
      </c>
      <c r="V40">
        <v>3286200</v>
      </c>
      <c r="W40">
        <v>12288</v>
      </c>
      <c r="X40">
        <v>0</v>
      </c>
      <c r="Y40">
        <v>12288</v>
      </c>
      <c r="Z40">
        <v>99.63</v>
      </c>
      <c r="AA40">
        <v>155509.88</v>
      </c>
      <c r="AB40">
        <v>143192.88</v>
      </c>
      <c r="AC40">
        <v>3.7000000000000002E-3</v>
      </c>
      <c r="AD40">
        <v>0.92079999999999995</v>
      </c>
      <c r="AE40">
        <v>91.74</v>
      </c>
    </row>
    <row r="41" spans="1:31" hidden="1" x14ac:dyDescent="0.25">
      <c r="A41">
        <v>33</v>
      </c>
      <c r="B41" t="s">
        <v>79</v>
      </c>
      <c r="C41" t="s">
        <v>85</v>
      </c>
      <c r="D41" t="s">
        <v>86</v>
      </c>
      <c r="E41" t="s">
        <v>149</v>
      </c>
      <c r="F41" t="s">
        <v>86</v>
      </c>
      <c r="H41" t="s">
        <v>156</v>
      </c>
      <c r="I41" t="s">
        <v>94</v>
      </c>
      <c r="J41" t="s">
        <v>157</v>
      </c>
      <c r="K41">
        <v>2249</v>
      </c>
      <c r="L41">
        <v>1681</v>
      </c>
      <c r="M41">
        <v>568</v>
      </c>
      <c r="N41">
        <v>52</v>
      </c>
      <c r="O41">
        <v>52</v>
      </c>
      <c r="P41">
        <v>5809.7</v>
      </c>
      <c r="Q41">
        <v>7737.9</v>
      </c>
      <c r="R41">
        <v>2000</v>
      </c>
      <c r="S41">
        <v>3856400</v>
      </c>
      <c r="T41">
        <v>0</v>
      </c>
      <c r="U41">
        <v>0</v>
      </c>
      <c r="V41">
        <v>3856400</v>
      </c>
      <c r="W41">
        <v>299622.59999999998</v>
      </c>
      <c r="X41">
        <v>0</v>
      </c>
      <c r="Y41">
        <v>299622.59999999998</v>
      </c>
      <c r="Z41">
        <v>92.23</v>
      </c>
      <c r="AA41">
        <v>3210534.79</v>
      </c>
      <c r="AB41">
        <v>2390648.2000000002</v>
      </c>
      <c r="AC41">
        <v>7.7700000000000005E-2</v>
      </c>
      <c r="AD41">
        <v>0.74460000000000004</v>
      </c>
      <c r="AE41">
        <v>68.67</v>
      </c>
    </row>
    <row r="42" spans="1:31" hidden="1" x14ac:dyDescent="0.25">
      <c r="A42">
        <v>34</v>
      </c>
      <c r="B42" t="s">
        <v>79</v>
      </c>
      <c r="C42" t="s">
        <v>85</v>
      </c>
      <c r="D42" t="s">
        <v>86</v>
      </c>
      <c r="E42" t="s">
        <v>158</v>
      </c>
      <c r="F42" t="s">
        <v>86</v>
      </c>
      <c r="H42" t="s">
        <v>159</v>
      </c>
      <c r="I42" t="s">
        <v>89</v>
      </c>
      <c r="J42" t="s">
        <v>160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2000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</row>
    <row r="43" spans="1:31" hidden="1" x14ac:dyDescent="0.25">
      <c r="A43">
        <v>35</v>
      </c>
      <c r="B43" t="s">
        <v>79</v>
      </c>
      <c r="C43" t="s">
        <v>85</v>
      </c>
      <c r="D43" t="s">
        <v>86</v>
      </c>
      <c r="E43" t="s">
        <v>158</v>
      </c>
      <c r="F43" t="s">
        <v>86</v>
      </c>
      <c r="H43" t="s">
        <v>161</v>
      </c>
      <c r="I43" t="s">
        <v>89</v>
      </c>
      <c r="J43" t="s">
        <v>162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2000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</row>
    <row r="44" spans="1:31" hidden="1" x14ac:dyDescent="0.25">
      <c r="A44">
        <v>36</v>
      </c>
      <c r="B44" t="s">
        <v>79</v>
      </c>
      <c r="C44" t="s">
        <v>85</v>
      </c>
      <c r="D44" t="s">
        <v>86</v>
      </c>
      <c r="E44" t="s">
        <v>158</v>
      </c>
      <c r="F44" t="s">
        <v>86</v>
      </c>
      <c r="H44" t="s">
        <v>163</v>
      </c>
      <c r="I44" t="s">
        <v>89</v>
      </c>
      <c r="J44" t="s">
        <v>164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2000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</row>
    <row r="45" spans="1:31" hidden="1" x14ac:dyDescent="0.25">
      <c r="A45">
        <v>37</v>
      </c>
      <c r="B45" t="s">
        <v>79</v>
      </c>
      <c r="C45" t="s">
        <v>85</v>
      </c>
      <c r="D45" t="s">
        <v>86</v>
      </c>
      <c r="E45" t="s">
        <v>158</v>
      </c>
      <c r="F45" t="s">
        <v>86</v>
      </c>
      <c r="H45" t="s">
        <v>165</v>
      </c>
      <c r="I45" t="s">
        <v>89</v>
      </c>
      <c r="J45" t="s">
        <v>166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2000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</row>
    <row r="46" spans="1:31" hidden="1" x14ac:dyDescent="0.25">
      <c r="A46">
        <v>38</v>
      </c>
      <c r="B46" t="s">
        <v>79</v>
      </c>
      <c r="C46" t="s">
        <v>85</v>
      </c>
      <c r="D46" t="s">
        <v>86</v>
      </c>
      <c r="E46" t="s">
        <v>158</v>
      </c>
      <c r="F46" t="s">
        <v>86</v>
      </c>
      <c r="H46" t="s">
        <v>167</v>
      </c>
      <c r="I46" t="s">
        <v>89</v>
      </c>
      <c r="J46" t="s">
        <v>168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2000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</row>
    <row r="47" spans="1:31" hidden="1" x14ac:dyDescent="0.25">
      <c r="A47">
        <v>39</v>
      </c>
      <c r="B47" t="s">
        <v>79</v>
      </c>
      <c r="C47" t="s">
        <v>85</v>
      </c>
      <c r="D47" t="s">
        <v>86</v>
      </c>
      <c r="E47" t="s">
        <v>158</v>
      </c>
      <c r="F47" t="s">
        <v>86</v>
      </c>
      <c r="H47" t="s">
        <v>169</v>
      </c>
      <c r="I47" t="s">
        <v>89</v>
      </c>
      <c r="J47" t="s">
        <v>170</v>
      </c>
      <c r="K47">
        <v>3</v>
      </c>
      <c r="L47">
        <v>3</v>
      </c>
      <c r="M47">
        <v>0</v>
      </c>
      <c r="N47">
        <v>0</v>
      </c>
      <c r="O47">
        <v>0</v>
      </c>
      <c r="P47">
        <v>0</v>
      </c>
      <c r="Q47">
        <v>0</v>
      </c>
      <c r="R47">
        <v>2000</v>
      </c>
      <c r="S47">
        <v>0</v>
      </c>
      <c r="T47">
        <v>0</v>
      </c>
      <c r="U47">
        <v>0</v>
      </c>
      <c r="V47">
        <v>0</v>
      </c>
      <c r="W47">
        <v>159</v>
      </c>
      <c r="X47">
        <v>0</v>
      </c>
      <c r="Y47">
        <v>159</v>
      </c>
      <c r="Z47">
        <v>-15900</v>
      </c>
      <c r="AA47">
        <v>1777.09</v>
      </c>
      <c r="AB47">
        <v>1671.09</v>
      </c>
      <c r="AC47">
        <v>0</v>
      </c>
      <c r="AD47">
        <v>0.94040000000000001</v>
      </c>
      <c r="AE47">
        <v>94.04</v>
      </c>
    </row>
    <row r="48" spans="1:31" hidden="1" x14ac:dyDescent="0.25">
      <c r="A48">
        <v>40</v>
      </c>
      <c r="B48" t="s">
        <v>79</v>
      </c>
      <c r="C48" t="s">
        <v>85</v>
      </c>
      <c r="D48" t="s">
        <v>86</v>
      </c>
      <c r="E48" t="s">
        <v>158</v>
      </c>
      <c r="F48" t="s">
        <v>86</v>
      </c>
      <c r="H48" t="s">
        <v>171</v>
      </c>
      <c r="I48" t="s">
        <v>103</v>
      </c>
      <c r="J48" t="s">
        <v>172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2000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</row>
    <row r="49" spans="1:31" hidden="1" x14ac:dyDescent="0.25">
      <c r="A49">
        <v>41</v>
      </c>
      <c r="B49" t="s">
        <v>79</v>
      </c>
      <c r="C49" t="s">
        <v>85</v>
      </c>
      <c r="D49" t="s">
        <v>86</v>
      </c>
      <c r="E49" t="s">
        <v>158</v>
      </c>
      <c r="F49" t="s">
        <v>86</v>
      </c>
      <c r="H49" t="s">
        <v>173</v>
      </c>
      <c r="I49" t="s">
        <v>83</v>
      </c>
      <c r="J49" t="s">
        <v>174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2000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</row>
    <row r="50" spans="1:31" hidden="1" x14ac:dyDescent="0.25">
      <c r="A50">
        <v>42</v>
      </c>
      <c r="B50" t="s">
        <v>79</v>
      </c>
      <c r="C50" t="s">
        <v>85</v>
      </c>
      <c r="D50" t="s">
        <v>86</v>
      </c>
      <c r="E50" t="s">
        <v>158</v>
      </c>
      <c r="F50" t="s">
        <v>86</v>
      </c>
      <c r="H50" t="s">
        <v>175</v>
      </c>
      <c r="I50" t="s">
        <v>83</v>
      </c>
      <c r="J50" t="s">
        <v>176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2000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</row>
    <row r="51" spans="1:31" hidden="1" x14ac:dyDescent="0.25">
      <c r="A51">
        <v>43</v>
      </c>
      <c r="B51" t="s">
        <v>79</v>
      </c>
      <c r="C51" t="s">
        <v>85</v>
      </c>
      <c r="D51" t="s">
        <v>86</v>
      </c>
      <c r="E51" t="s">
        <v>158</v>
      </c>
      <c r="F51" t="s">
        <v>86</v>
      </c>
      <c r="H51" t="s">
        <v>177</v>
      </c>
      <c r="I51" t="s">
        <v>89</v>
      </c>
      <c r="J51" t="s">
        <v>178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2000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</row>
    <row r="52" spans="1:31" hidden="1" x14ac:dyDescent="0.25">
      <c r="A52">
        <v>44</v>
      </c>
      <c r="B52" t="s">
        <v>79</v>
      </c>
      <c r="C52" t="s">
        <v>85</v>
      </c>
      <c r="D52" t="s">
        <v>86</v>
      </c>
      <c r="E52" t="s">
        <v>158</v>
      </c>
      <c r="F52" t="s">
        <v>86</v>
      </c>
      <c r="H52" t="s">
        <v>179</v>
      </c>
      <c r="I52" t="s">
        <v>89</v>
      </c>
      <c r="J52" t="s">
        <v>180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2000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</row>
    <row r="53" spans="1:31" hidden="1" x14ac:dyDescent="0.25">
      <c r="A53">
        <v>45</v>
      </c>
      <c r="B53" t="s">
        <v>79</v>
      </c>
      <c r="C53" t="s">
        <v>85</v>
      </c>
      <c r="D53" t="s">
        <v>86</v>
      </c>
      <c r="E53" t="s">
        <v>158</v>
      </c>
      <c r="F53" t="s">
        <v>86</v>
      </c>
      <c r="H53" t="s">
        <v>181</v>
      </c>
      <c r="I53" t="s">
        <v>106</v>
      </c>
      <c r="J53" t="s">
        <v>182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2000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</row>
    <row r="54" spans="1:31" hidden="1" x14ac:dyDescent="0.25">
      <c r="A54">
        <v>46</v>
      </c>
      <c r="B54" t="s">
        <v>79</v>
      </c>
      <c r="C54" t="s">
        <v>85</v>
      </c>
      <c r="D54" t="s">
        <v>86</v>
      </c>
      <c r="E54" t="s">
        <v>158</v>
      </c>
      <c r="F54" t="s">
        <v>86</v>
      </c>
      <c r="H54" t="s">
        <v>183</v>
      </c>
      <c r="I54" t="s">
        <v>89</v>
      </c>
      <c r="J54" t="s">
        <v>184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2000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</row>
    <row r="55" spans="1:31" hidden="1" x14ac:dyDescent="0.25">
      <c r="A55">
        <v>47</v>
      </c>
      <c r="B55" t="s">
        <v>79</v>
      </c>
      <c r="C55" t="s">
        <v>85</v>
      </c>
      <c r="D55" t="s">
        <v>86</v>
      </c>
      <c r="E55" t="s">
        <v>158</v>
      </c>
      <c r="F55" t="s">
        <v>86</v>
      </c>
      <c r="H55" t="s">
        <v>185</v>
      </c>
      <c r="I55" t="s">
        <v>77</v>
      </c>
      <c r="J55" t="s">
        <v>186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2000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</row>
    <row r="56" spans="1:31" hidden="1" x14ac:dyDescent="0.25">
      <c r="A56">
        <v>48</v>
      </c>
      <c r="B56" t="s">
        <v>79</v>
      </c>
      <c r="C56" t="s">
        <v>85</v>
      </c>
      <c r="D56" t="s">
        <v>86</v>
      </c>
      <c r="E56" t="s">
        <v>158</v>
      </c>
      <c r="F56" t="s">
        <v>86</v>
      </c>
      <c r="H56" t="s">
        <v>187</v>
      </c>
      <c r="I56" t="s">
        <v>89</v>
      </c>
      <c r="J56" t="s">
        <v>188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2000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</row>
    <row r="57" spans="1:31" hidden="1" x14ac:dyDescent="0.25">
      <c r="A57">
        <v>49</v>
      </c>
      <c r="B57" t="s">
        <v>79</v>
      </c>
      <c r="C57" t="s">
        <v>85</v>
      </c>
      <c r="D57" t="s">
        <v>86</v>
      </c>
      <c r="E57" t="s">
        <v>158</v>
      </c>
      <c r="F57" t="s">
        <v>86</v>
      </c>
      <c r="H57" t="s">
        <v>189</v>
      </c>
      <c r="I57" t="s">
        <v>83</v>
      </c>
      <c r="J57" t="s">
        <v>190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2000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</row>
    <row r="58" spans="1:31" hidden="1" x14ac:dyDescent="0.25">
      <c r="A58">
        <v>50</v>
      </c>
      <c r="B58" t="s">
        <v>79</v>
      </c>
      <c r="C58" t="s">
        <v>85</v>
      </c>
      <c r="D58" t="s">
        <v>86</v>
      </c>
      <c r="E58" t="s">
        <v>158</v>
      </c>
      <c r="F58" t="s">
        <v>86</v>
      </c>
      <c r="H58" t="s">
        <v>191</v>
      </c>
      <c r="I58" t="s">
        <v>89</v>
      </c>
      <c r="J58" t="s">
        <v>192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2000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</row>
    <row r="59" spans="1:31" hidden="1" x14ac:dyDescent="0.25">
      <c r="A59">
        <v>51</v>
      </c>
      <c r="B59" t="s">
        <v>79</v>
      </c>
      <c r="C59" t="s">
        <v>85</v>
      </c>
      <c r="D59" t="s">
        <v>86</v>
      </c>
      <c r="E59" t="s">
        <v>158</v>
      </c>
      <c r="F59" t="s">
        <v>86</v>
      </c>
      <c r="H59" t="s">
        <v>193</v>
      </c>
      <c r="I59" t="s">
        <v>89</v>
      </c>
      <c r="J59" t="s">
        <v>194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2000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</row>
    <row r="60" spans="1:31" hidden="1" x14ac:dyDescent="0.25">
      <c r="A60">
        <v>52</v>
      </c>
      <c r="B60" t="s">
        <v>79</v>
      </c>
      <c r="C60" t="s">
        <v>85</v>
      </c>
      <c r="D60" t="s">
        <v>86</v>
      </c>
      <c r="E60" t="s">
        <v>158</v>
      </c>
      <c r="F60" t="s">
        <v>86</v>
      </c>
      <c r="H60" t="s">
        <v>195</v>
      </c>
      <c r="I60" t="s">
        <v>89</v>
      </c>
      <c r="J60" t="s">
        <v>196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2000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</row>
    <row r="61" spans="1:31" hidden="1" x14ac:dyDescent="0.25">
      <c r="A61">
        <v>53</v>
      </c>
      <c r="B61" t="s">
        <v>79</v>
      </c>
      <c r="C61" t="s">
        <v>85</v>
      </c>
      <c r="D61" t="s">
        <v>86</v>
      </c>
      <c r="E61" t="s">
        <v>158</v>
      </c>
      <c r="F61" t="s">
        <v>86</v>
      </c>
      <c r="H61" t="s">
        <v>197</v>
      </c>
      <c r="I61" t="s">
        <v>106</v>
      </c>
      <c r="J61" t="s">
        <v>198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2000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</row>
    <row r="62" spans="1:31" hidden="1" x14ac:dyDescent="0.25">
      <c r="A62">
        <v>54</v>
      </c>
      <c r="B62" t="s">
        <v>79</v>
      </c>
      <c r="C62" t="s">
        <v>85</v>
      </c>
      <c r="D62" t="s">
        <v>86</v>
      </c>
      <c r="E62" t="s">
        <v>158</v>
      </c>
      <c r="F62" t="s">
        <v>86</v>
      </c>
      <c r="H62" t="s">
        <v>199</v>
      </c>
      <c r="I62" t="s">
        <v>94</v>
      </c>
      <c r="J62" t="s">
        <v>200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2000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</row>
    <row r="63" spans="1:31" hidden="1" x14ac:dyDescent="0.25">
      <c r="A63">
        <v>55</v>
      </c>
      <c r="B63" t="s">
        <v>79</v>
      </c>
      <c r="C63" t="s">
        <v>85</v>
      </c>
      <c r="D63" t="s">
        <v>86</v>
      </c>
      <c r="E63" t="s">
        <v>158</v>
      </c>
      <c r="F63" t="s">
        <v>86</v>
      </c>
      <c r="H63" t="s">
        <v>201</v>
      </c>
      <c r="I63" t="s">
        <v>94</v>
      </c>
      <c r="J63" t="s">
        <v>202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2000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</row>
    <row r="64" spans="1:31" hidden="1" x14ac:dyDescent="0.25">
      <c r="A64">
        <v>56</v>
      </c>
      <c r="B64" t="s">
        <v>79</v>
      </c>
      <c r="C64" t="s">
        <v>85</v>
      </c>
      <c r="D64" t="s">
        <v>86</v>
      </c>
      <c r="E64" t="s">
        <v>158</v>
      </c>
      <c r="F64" t="s">
        <v>86</v>
      </c>
      <c r="H64" t="s">
        <v>203</v>
      </c>
      <c r="I64" t="s">
        <v>94</v>
      </c>
      <c r="J64" t="s">
        <v>204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2000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</row>
    <row r="65" spans="1:31" hidden="1" x14ac:dyDescent="0.25">
      <c r="A65">
        <v>57</v>
      </c>
      <c r="B65" t="s">
        <v>79</v>
      </c>
      <c r="C65" t="s">
        <v>85</v>
      </c>
      <c r="D65" t="s">
        <v>86</v>
      </c>
      <c r="E65" t="s">
        <v>158</v>
      </c>
      <c r="F65" t="s">
        <v>86</v>
      </c>
      <c r="H65" t="s">
        <v>205</v>
      </c>
      <c r="I65" t="s">
        <v>94</v>
      </c>
      <c r="J65" t="s">
        <v>206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2000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</row>
    <row r="66" spans="1:31" hidden="1" x14ac:dyDescent="0.25">
      <c r="A66">
        <v>58</v>
      </c>
      <c r="B66" t="s">
        <v>79</v>
      </c>
      <c r="C66" t="s">
        <v>85</v>
      </c>
      <c r="D66" t="s">
        <v>86</v>
      </c>
      <c r="E66" t="s">
        <v>158</v>
      </c>
      <c r="F66" t="s">
        <v>86</v>
      </c>
      <c r="H66" t="s">
        <v>207</v>
      </c>
      <c r="I66" t="s">
        <v>106</v>
      </c>
      <c r="J66" t="s">
        <v>208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2000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</row>
    <row r="67" spans="1:31" hidden="1" x14ac:dyDescent="0.25">
      <c r="A67">
        <v>59</v>
      </c>
      <c r="B67" t="s">
        <v>79</v>
      </c>
      <c r="C67" t="s">
        <v>85</v>
      </c>
      <c r="D67" t="s">
        <v>86</v>
      </c>
      <c r="E67" t="s">
        <v>158</v>
      </c>
      <c r="F67" t="s">
        <v>86</v>
      </c>
      <c r="H67" t="s">
        <v>209</v>
      </c>
      <c r="I67" t="s">
        <v>89</v>
      </c>
      <c r="J67" t="s">
        <v>210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2000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</row>
    <row r="68" spans="1:31" hidden="1" x14ac:dyDescent="0.25">
      <c r="A68">
        <v>60</v>
      </c>
      <c r="B68" t="s">
        <v>79</v>
      </c>
      <c r="C68" t="s">
        <v>85</v>
      </c>
      <c r="D68" t="s">
        <v>86</v>
      </c>
      <c r="E68" t="s">
        <v>158</v>
      </c>
      <c r="F68" t="s">
        <v>86</v>
      </c>
      <c r="H68" t="s">
        <v>211</v>
      </c>
      <c r="I68" t="s">
        <v>77</v>
      </c>
      <c r="J68" t="s">
        <v>212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2000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</row>
    <row r="69" spans="1:31" hidden="1" x14ac:dyDescent="0.25">
      <c r="A69">
        <v>61</v>
      </c>
      <c r="B69" t="s">
        <v>79</v>
      </c>
      <c r="C69" t="s">
        <v>85</v>
      </c>
      <c r="D69" t="s">
        <v>86</v>
      </c>
      <c r="E69" t="s">
        <v>158</v>
      </c>
      <c r="F69" t="s">
        <v>86</v>
      </c>
      <c r="H69" t="s">
        <v>213</v>
      </c>
      <c r="I69" t="s">
        <v>106</v>
      </c>
      <c r="J69" t="s">
        <v>214</v>
      </c>
      <c r="K69">
        <v>1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2000</v>
      </c>
      <c r="S69">
        <v>0</v>
      </c>
      <c r="T69">
        <v>0</v>
      </c>
      <c r="U69">
        <v>0</v>
      </c>
      <c r="V69">
        <v>0</v>
      </c>
      <c r="W69">
        <v>44</v>
      </c>
      <c r="X69">
        <v>0</v>
      </c>
      <c r="Y69">
        <v>44</v>
      </c>
      <c r="Z69">
        <v>-4400</v>
      </c>
      <c r="AA69">
        <v>417.64</v>
      </c>
      <c r="AB69">
        <v>412.64</v>
      </c>
      <c r="AC69">
        <v>0</v>
      </c>
      <c r="AD69">
        <v>0.98799999999999999</v>
      </c>
      <c r="AE69">
        <v>98.8</v>
      </c>
    </row>
    <row r="70" spans="1:31" hidden="1" x14ac:dyDescent="0.25">
      <c r="A70">
        <v>62</v>
      </c>
      <c r="B70" t="s">
        <v>79</v>
      </c>
      <c r="C70" t="s">
        <v>85</v>
      </c>
      <c r="D70" t="s">
        <v>86</v>
      </c>
      <c r="E70" t="s">
        <v>158</v>
      </c>
      <c r="F70" t="s">
        <v>86</v>
      </c>
      <c r="H70" t="s">
        <v>215</v>
      </c>
      <c r="I70" t="s">
        <v>77</v>
      </c>
      <c r="J70" t="s">
        <v>216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2000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</row>
    <row r="71" spans="1:31" hidden="1" x14ac:dyDescent="0.25">
      <c r="A71">
        <v>63</v>
      </c>
      <c r="B71" t="s">
        <v>79</v>
      </c>
      <c r="C71" t="s">
        <v>85</v>
      </c>
      <c r="D71" t="s">
        <v>86</v>
      </c>
      <c r="E71" t="s">
        <v>158</v>
      </c>
      <c r="F71" t="s">
        <v>86</v>
      </c>
      <c r="H71" t="s">
        <v>217</v>
      </c>
      <c r="I71" t="s">
        <v>77</v>
      </c>
      <c r="J71" t="s">
        <v>218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2000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</row>
    <row r="72" spans="1:31" hidden="1" x14ac:dyDescent="0.25">
      <c r="A72">
        <v>64</v>
      </c>
      <c r="B72" t="s">
        <v>79</v>
      </c>
      <c r="C72" t="s">
        <v>85</v>
      </c>
      <c r="D72" t="s">
        <v>86</v>
      </c>
      <c r="E72" t="s">
        <v>158</v>
      </c>
      <c r="F72" t="s">
        <v>86</v>
      </c>
      <c r="H72" t="s">
        <v>219</v>
      </c>
      <c r="I72" t="s">
        <v>77</v>
      </c>
      <c r="J72" t="s">
        <v>220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2000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</row>
    <row r="73" spans="1:31" hidden="1" x14ac:dyDescent="0.25">
      <c r="A73">
        <v>65</v>
      </c>
      <c r="B73" t="s">
        <v>79</v>
      </c>
      <c r="C73" t="s">
        <v>85</v>
      </c>
      <c r="D73" t="s">
        <v>86</v>
      </c>
      <c r="E73" t="s">
        <v>221</v>
      </c>
      <c r="F73" t="s">
        <v>86</v>
      </c>
      <c r="H73" t="s">
        <v>222</v>
      </c>
      <c r="I73" t="s">
        <v>89</v>
      </c>
      <c r="J73" t="s">
        <v>223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2000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</row>
    <row r="74" spans="1:31" hidden="1" x14ac:dyDescent="0.25">
      <c r="A74">
        <v>66</v>
      </c>
      <c r="B74" t="s">
        <v>79</v>
      </c>
      <c r="C74" t="s">
        <v>85</v>
      </c>
      <c r="D74" t="s">
        <v>86</v>
      </c>
      <c r="E74" t="s">
        <v>221</v>
      </c>
      <c r="F74" t="s">
        <v>86</v>
      </c>
      <c r="H74" t="s">
        <v>224</v>
      </c>
      <c r="I74" t="s">
        <v>89</v>
      </c>
      <c r="J74" t="s">
        <v>225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2000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</row>
    <row r="75" spans="1:31" hidden="1" x14ac:dyDescent="0.25">
      <c r="A75">
        <v>67</v>
      </c>
      <c r="B75" t="s">
        <v>79</v>
      </c>
      <c r="C75" t="s">
        <v>85</v>
      </c>
      <c r="D75" t="s">
        <v>86</v>
      </c>
      <c r="E75" t="s">
        <v>221</v>
      </c>
      <c r="F75" t="s">
        <v>86</v>
      </c>
      <c r="H75" t="s">
        <v>226</v>
      </c>
      <c r="I75" t="s">
        <v>89</v>
      </c>
      <c r="J75" t="s">
        <v>227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2000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</row>
    <row r="76" spans="1:31" hidden="1" x14ac:dyDescent="0.25">
      <c r="A76">
        <v>68</v>
      </c>
      <c r="B76" t="s">
        <v>79</v>
      </c>
      <c r="C76" t="s">
        <v>85</v>
      </c>
      <c r="D76" t="s">
        <v>86</v>
      </c>
      <c r="E76" t="s">
        <v>221</v>
      </c>
      <c r="F76" t="s">
        <v>86</v>
      </c>
      <c r="H76" t="s">
        <v>228</v>
      </c>
      <c r="I76" t="s">
        <v>89</v>
      </c>
      <c r="J76" t="s">
        <v>229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2000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</row>
    <row r="77" spans="1:31" hidden="1" x14ac:dyDescent="0.25">
      <c r="A77">
        <v>69</v>
      </c>
      <c r="B77" t="s">
        <v>79</v>
      </c>
      <c r="C77" t="s">
        <v>85</v>
      </c>
      <c r="D77" t="s">
        <v>86</v>
      </c>
      <c r="E77" t="s">
        <v>221</v>
      </c>
      <c r="F77" t="s">
        <v>86</v>
      </c>
      <c r="H77" t="s">
        <v>230</v>
      </c>
      <c r="I77" t="s">
        <v>121</v>
      </c>
      <c r="J77" t="s">
        <v>231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2000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</row>
    <row r="78" spans="1:31" hidden="1" x14ac:dyDescent="0.25">
      <c r="A78">
        <v>70</v>
      </c>
      <c r="B78" t="s">
        <v>79</v>
      </c>
      <c r="C78" t="s">
        <v>85</v>
      </c>
      <c r="D78" t="s">
        <v>86</v>
      </c>
      <c r="E78" t="s">
        <v>221</v>
      </c>
      <c r="F78" t="s">
        <v>86</v>
      </c>
      <c r="H78" t="s">
        <v>232</v>
      </c>
      <c r="I78" t="s">
        <v>89</v>
      </c>
      <c r="J78" t="s">
        <v>233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2000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</row>
    <row r="79" spans="1:31" hidden="1" x14ac:dyDescent="0.25">
      <c r="A79">
        <v>71</v>
      </c>
      <c r="B79" t="s">
        <v>79</v>
      </c>
      <c r="C79" t="s">
        <v>85</v>
      </c>
      <c r="D79" t="s">
        <v>86</v>
      </c>
      <c r="E79" t="s">
        <v>221</v>
      </c>
      <c r="F79" t="s">
        <v>86</v>
      </c>
      <c r="H79" t="s">
        <v>234</v>
      </c>
      <c r="I79" t="s">
        <v>89</v>
      </c>
      <c r="J79" t="s">
        <v>235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2000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</row>
    <row r="80" spans="1:31" hidden="1" x14ac:dyDescent="0.25">
      <c r="A80">
        <v>72</v>
      </c>
      <c r="B80" t="s">
        <v>79</v>
      </c>
      <c r="C80" t="s">
        <v>85</v>
      </c>
      <c r="D80" t="s">
        <v>86</v>
      </c>
      <c r="E80" t="s">
        <v>221</v>
      </c>
      <c r="F80" t="s">
        <v>86</v>
      </c>
      <c r="H80" t="s">
        <v>236</v>
      </c>
      <c r="I80" t="s">
        <v>89</v>
      </c>
      <c r="J80" t="s">
        <v>237</v>
      </c>
      <c r="K80">
        <v>1</v>
      </c>
      <c r="L80">
        <v>1</v>
      </c>
      <c r="M80">
        <v>0</v>
      </c>
      <c r="N80">
        <v>0</v>
      </c>
      <c r="O80">
        <v>0</v>
      </c>
      <c r="P80">
        <v>0</v>
      </c>
      <c r="Q80">
        <v>0</v>
      </c>
      <c r="R80">
        <v>2000</v>
      </c>
      <c r="S80">
        <v>0</v>
      </c>
      <c r="T80">
        <v>0</v>
      </c>
      <c r="U80">
        <v>0</v>
      </c>
      <c r="V80">
        <v>0</v>
      </c>
      <c r="W80">
        <v>30</v>
      </c>
      <c r="X80">
        <v>0</v>
      </c>
      <c r="Y80">
        <v>30</v>
      </c>
      <c r="Z80">
        <v>-3000</v>
      </c>
      <c r="AA80">
        <v>583</v>
      </c>
      <c r="AB80">
        <v>0</v>
      </c>
      <c r="AC80">
        <v>0</v>
      </c>
      <c r="AD80">
        <v>0</v>
      </c>
      <c r="AE80">
        <v>0</v>
      </c>
    </row>
    <row r="81" spans="1:31" hidden="1" x14ac:dyDescent="0.25">
      <c r="A81">
        <v>73</v>
      </c>
      <c r="B81" t="s">
        <v>79</v>
      </c>
      <c r="C81" t="s">
        <v>85</v>
      </c>
      <c r="D81" t="s">
        <v>86</v>
      </c>
      <c r="E81" t="s">
        <v>221</v>
      </c>
      <c r="F81" t="s">
        <v>86</v>
      </c>
      <c r="H81" t="s">
        <v>238</v>
      </c>
      <c r="I81" t="s">
        <v>89</v>
      </c>
      <c r="J81" t="s">
        <v>239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2000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</row>
    <row r="82" spans="1:31" hidden="1" x14ac:dyDescent="0.25">
      <c r="A82">
        <v>74</v>
      </c>
      <c r="B82" t="s">
        <v>79</v>
      </c>
      <c r="C82" t="s">
        <v>85</v>
      </c>
      <c r="D82" t="s">
        <v>86</v>
      </c>
      <c r="E82" t="s">
        <v>221</v>
      </c>
      <c r="F82" t="s">
        <v>86</v>
      </c>
      <c r="H82" t="s">
        <v>240</v>
      </c>
      <c r="I82" t="s">
        <v>89</v>
      </c>
      <c r="J82" t="s">
        <v>241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2000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</row>
    <row r="83" spans="1:31" hidden="1" x14ac:dyDescent="0.25">
      <c r="A83">
        <v>75</v>
      </c>
      <c r="B83" t="s">
        <v>79</v>
      </c>
      <c r="C83" t="s">
        <v>85</v>
      </c>
      <c r="D83" t="s">
        <v>86</v>
      </c>
      <c r="E83" t="s">
        <v>221</v>
      </c>
      <c r="F83" t="s">
        <v>86</v>
      </c>
      <c r="H83" t="s">
        <v>242</v>
      </c>
      <c r="I83" t="s">
        <v>77</v>
      </c>
      <c r="J83" t="s">
        <v>243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2000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</row>
    <row r="84" spans="1:31" hidden="1" x14ac:dyDescent="0.25">
      <c r="A84">
        <v>76</v>
      </c>
      <c r="B84" t="s">
        <v>79</v>
      </c>
      <c r="C84" t="s">
        <v>85</v>
      </c>
      <c r="D84" t="s">
        <v>86</v>
      </c>
      <c r="E84" t="s">
        <v>221</v>
      </c>
      <c r="F84" t="s">
        <v>86</v>
      </c>
      <c r="H84" t="s">
        <v>244</v>
      </c>
      <c r="I84" t="s">
        <v>121</v>
      </c>
      <c r="J84" t="s">
        <v>245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2000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</row>
    <row r="85" spans="1:31" hidden="1" x14ac:dyDescent="0.25">
      <c r="A85">
        <v>77</v>
      </c>
      <c r="B85" t="s">
        <v>79</v>
      </c>
      <c r="C85" t="s">
        <v>85</v>
      </c>
      <c r="D85" t="s">
        <v>86</v>
      </c>
      <c r="E85" t="s">
        <v>221</v>
      </c>
      <c r="F85" t="s">
        <v>86</v>
      </c>
      <c r="H85" t="s">
        <v>246</v>
      </c>
      <c r="I85" t="s">
        <v>94</v>
      </c>
      <c r="J85" t="s">
        <v>247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2000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</row>
    <row r="86" spans="1:31" hidden="1" x14ac:dyDescent="0.25">
      <c r="A86">
        <v>78</v>
      </c>
      <c r="B86" t="s">
        <v>79</v>
      </c>
      <c r="C86" t="s">
        <v>85</v>
      </c>
      <c r="D86" t="s">
        <v>86</v>
      </c>
      <c r="E86" t="s">
        <v>221</v>
      </c>
      <c r="F86" t="s">
        <v>86</v>
      </c>
      <c r="H86" t="s">
        <v>248</v>
      </c>
      <c r="I86" t="s">
        <v>89</v>
      </c>
      <c r="J86" t="s">
        <v>249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2000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</row>
    <row r="87" spans="1:31" hidden="1" x14ac:dyDescent="0.25">
      <c r="A87">
        <v>79</v>
      </c>
      <c r="B87" t="s">
        <v>79</v>
      </c>
      <c r="C87" t="s">
        <v>85</v>
      </c>
      <c r="D87" t="s">
        <v>86</v>
      </c>
      <c r="E87" t="s">
        <v>250</v>
      </c>
      <c r="F87" t="s">
        <v>86</v>
      </c>
      <c r="H87" t="s">
        <v>251</v>
      </c>
      <c r="I87" t="s">
        <v>89</v>
      </c>
      <c r="J87" t="s">
        <v>252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2000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</row>
    <row r="88" spans="1:31" hidden="1" x14ac:dyDescent="0.25">
      <c r="A88">
        <v>80</v>
      </c>
      <c r="B88" t="s">
        <v>79</v>
      </c>
      <c r="C88" t="s">
        <v>85</v>
      </c>
      <c r="D88" t="s">
        <v>86</v>
      </c>
      <c r="E88" t="s">
        <v>250</v>
      </c>
      <c r="F88" t="s">
        <v>86</v>
      </c>
      <c r="H88" t="s">
        <v>253</v>
      </c>
      <c r="I88" t="s">
        <v>89</v>
      </c>
      <c r="J88" t="s">
        <v>254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2000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</row>
    <row r="89" spans="1:31" hidden="1" x14ac:dyDescent="0.25">
      <c r="A89">
        <v>81</v>
      </c>
      <c r="B89" t="s">
        <v>79</v>
      </c>
      <c r="C89" t="s">
        <v>85</v>
      </c>
      <c r="D89" t="s">
        <v>86</v>
      </c>
      <c r="E89" t="s">
        <v>250</v>
      </c>
      <c r="F89" t="s">
        <v>86</v>
      </c>
      <c r="H89" t="s">
        <v>255</v>
      </c>
      <c r="I89" t="s">
        <v>89</v>
      </c>
      <c r="J89" t="s">
        <v>256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2000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</row>
    <row r="90" spans="1:31" hidden="1" x14ac:dyDescent="0.25">
      <c r="A90">
        <v>82</v>
      </c>
      <c r="B90" t="s">
        <v>79</v>
      </c>
      <c r="C90" t="s">
        <v>85</v>
      </c>
      <c r="D90" t="s">
        <v>86</v>
      </c>
      <c r="E90" t="s">
        <v>250</v>
      </c>
      <c r="F90" t="s">
        <v>86</v>
      </c>
      <c r="H90" t="s">
        <v>257</v>
      </c>
      <c r="I90" t="s">
        <v>89</v>
      </c>
      <c r="J90" t="s">
        <v>258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2000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</row>
    <row r="91" spans="1:31" hidden="1" x14ac:dyDescent="0.25">
      <c r="A91">
        <v>83</v>
      </c>
      <c r="B91" t="s">
        <v>79</v>
      </c>
      <c r="C91" t="s">
        <v>85</v>
      </c>
      <c r="D91" t="s">
        <v>86</v>
      </c>
      <c r="E91" t="s">
        <v>250</v>
      </c>
      <c r="F91" t="s">
        <v>86</v>
      </c>
      <c r="H91" t="s">
        <v>259</v>
      </c>
      <c r="I91" t="s">
        <v>89</v>
      </c>
      <c r="J91" t="s">
        <v>260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2000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</row>
    <row r="92" spans="1:31" hidden="1" x14ac:dyDescent="0.25">
      <c r="A92">
        <v>84</v>
      </c>
      <c r="B92" t="s">
        <v>79</v>
      </c>
      <c r="C92" t="s">
        <v>85</v>
      </c>
      <c r="D92" t="s">
        <v>86</v>
      </c>
      <c r="E92" t="s">
        <v>250</v>
      </c>
      <c r="F92" t="s">
        <v>86</v>
      </c>
      <c r="H92" t="s">
        <v>261</v>
      </c>
      <c r="I92" t="s">
        <v>89</v>
      </c>
      <c r="J92" t="s">
        <v>262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2000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</row>
    <row r="93" spans="1:31" hidden="1" x14ac:dyDescent="0.25">
      <c r="A93">
        <v>85</v>
      </c>
      <c r="B93" t="s">
        <v>79</v>
      </c>
      <c r="C93" t="s">
        <v>85</v>
      </c>
      <c r="D93" t="s">
        <v>86</v>
      </c>
      <c r="E93" t="s">
        <v>250</v>
      </c>
      <c r="F93" t="s">
        <v>86</v>
      </c>
      <c r="H93" t="s">
        <v>263</v>
      </c>
      <c r="I93" t="s">
        <v>89</v>
      </c>
      <c r="J93" t="s">
        <v>264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2000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</row>
    <row r="94" spans="1:31" hidden="1" x14ac:dyDescent="0.25">
      <c r="A94">
        <v>86</v>
      </c>
      <c r="B94" t="s">
        <v>79</v>
      </c>
      <c r="C94" t="s">
        <v>85</v>
      </c>
      <c r="D94" t="s">
        <v>86</v>
      </c>
      <c r="E94" t="s">
        <v>250</v>
      </c>
      <c r="F94" t="s">
        <v>86</v>
      </c>
      <c r="H94" t="s">
        <v>265</v>
      </c>
      <c r="I94" t="s">
        <v>89</v>
      </c>
      <c r="J94" t="s">
        <v>266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2000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</row>
    <row r="95" spans="1:31" hidden="1" x14ac:dyDescent="0.25">
      <c r="A95">
        <v>87</v>
      </c>
      <c r="B95" t="s">
        <v>79</v>
      </c>
      <c r="C95" t="s">
        <v>85</v>
      </c>
      <c r="D95" t="s">
        <v>86</v>
      </c>
      <c r="E95" t="s">
        <v>250</v>
      </c>
      <c r="F95" t="s">
        <v>86</v>
      </c>
      <c r="H95" t="s">
        <v>267</v>
      </c>
      <c r="I95" t="s">
        <v>89</v>
      </c>
      <c r="J95" t="s">
        <v>268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2000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</row>
    <row r="96" spans="1:31" hidden="1" x14ac:dyDescent="0.25">
      <c r="A96">
        <v>88</v>
      </c>
      <c r="B96" t="s">
        <v>79</v>
      </c>
      <c r="C96" t="s">
        <v>85</v>
      </c>
      <c r="D96" t="s">
        <v>86</v>
      </c>
      <c r="E96" t="s">
        <v>250</v>
      </c>
      <c r="F96" t="s">
        <v>86</v>
      </c>
      <c r="H96" t="s">
        <v>269</v>
      </c>
      <c r="I96" t="s">
        <v>89</v>
      </c>
      <c r="J96" t="s">
        <v>270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2000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</row>
    <row r="97" spans="1:31" hidden="1" x14ac:dyDescent="0.25">
      <c r="A97">
        <v>89</v>
      </c>
      <c r="B97" t="s">
        <v>79</v>
      </c>
      <c r="C97" t="s">
        <v>85</v>
      </c>
      <c r="D97" t="s">
        <v>86</v>
      </c>
      <c r="E97" t="s">
        <v>250</v>
      </c>
      <c r="F97" t="s">
        <v>86</v>
      </c>
      <c r="H97" t="s">
        <v>271</v>
      </c>
      <c r="I97" t="s">
        <v>77</v>
      </c>
      <c r="J97" t="s">
        <v>272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2000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</row>
    <row r="98" spans="1:31" hidden="1" x14ac:dyDescent="0.25">
      <c r="A98">
        <v>90</v>
      </c>
      <c r="B98" t="s">
        <v>79</v>
      </c>
      <c r="C98" t="s">
        <v>85</v>
      </c>
      <c r="D98" t="s">
        <v>86</v>
      </c>
      <c r="E98" t="s">
        <v>250</v>
      </c>
      <c r="F98" t="s">
        <v>86</v>
      </c>
      <c r="H98" t="s">
        <v>273</v>
      </c>
      <c r="I98" t="s">
        <v>89</v>
      </c>
      <c r="J98" t="s">
        <v>274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2000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</row>
    <row r="99" spans="1:31" hidden="1" x14ac:dyDescent="0.25">
      <c r="A99">
        <v>91</v>
      </c>
      <c r="B99" t="s">
        <v>79</v>
      </c>
      <c r="C99" t="s">
        <v>85</v>
      </c>
      <c r="D99" t="s">
        <v>86</v>
      </c>
      <c r="E99" t="s">
        <v>250</v>
      </c>
      <c r="F99" t="s">
        <v>86</v>
      </c>
      <c r="H99" t="s">
        <v>275</v>
      </c>
      <c r="I99" t="s">
        <v>94</v>
      </c>
      <c r="J99" t="s">
        <v>276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2000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</row>
    <row r="100" spans="1:31" hidden="1" x14ac:dyDescent="0.25">
      <c r="A100">
        <v>92</v>
      </c>
      <c r="B100" t="s">
        <v>79</v>
      </c>
      <c r="C100" t="s">
        <v>85</v>
      </c>
      <c r="D100" t="s">
        <v>86</v>
      </c>
      <c r="E100" t="s">
        <v>250</v>
      </c>
      <c r="F100" t="s">
        <v>86</v>
      </c>
      <c r="H100" t="s">
        <v>277</v>
      </c>
      <c r="I100" t="s">
        <v>89</v>
      </c>
      <c r="J100" t="s">
        <v>278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2000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</row>
    <row r="101" spans="1:31" hidden="1" x14ac:dyDescent="0.25">
      <c r="A101">
        <v>93</v>
      </c>
      <c r="B101" t="s">
        <v>79</v>
      </c>
      <c r="C101" t="s">
        <v>85</v>
      </c>
      <c r="D101" t="s">
        <v>86</v>
      </c>
      <c r="E101" t="s">
        <v>250</v>
      </c>
      <c r="F101" t="s">
        <v>86</v>
      </c>
      <c r="H101" t="s">
        <v>279</v>
      </c>
      <c r="I101" t="s">
        <v>89</v>
      </c>
      <c r="J101" t="s">
        <v>280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2000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</row>
    <row r="102" spans="1:31" hidden="1" x14ac:dyDescent="0.25">
      <c r="A102">
        <v>94</v>
      </c>
      <c r="B102" t="s">
        <v>79</v>
      </c>
      <c r="C102" t="s">
        <v>85</v>
      </c>
      <c r="D102" t="s">
        <v>86</v>
      </c>
      <c r="E102" t="s">
        <v>250</v>
      </c>
      <c r="F102" t="s">
        <v>86</v>
      </c>
      <c r="H102" t="s">
        <v>281</v>
      </c>
      <c r="I102" t="s">
        <v>94</v>
      </c>
      <c r="J102" t="s">
        <v>282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2000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</row>
    <row r="103" spans="1:31" hidden="1" x14ac:dyDescent="0.25">
      <c r="A103">
        <v>95</v>
      </c>
      <c r="B103" t="s">
        <v>79</v>
      </c>
      <c r="C103" t="s">
        <v>85</v>
      </c>
      <c r="D103" t="s">
        <v>86</v>
      </c>
      <c r="E103" t="s">
        <v>250</v>
      </c>
      <c r="F103" t="s">
        <v>86</v>
      </c>
      <c r="H103" t="s">
        <v>283</v>
      </c>
      <c r="I103" t="s">
        <v>83</v>
      </c>
      <c r="J103" t="s">
        <v>284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2000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</row>
    <row r="104" spans="1:31" hidden="1" x14ac:dyDescent="0.25">
      <c r="A104">
        <v>96</v>
      </c>
      <c r="B104" t="s">
        <v>79</v>
      </c>
      <c r="C104" t="s">
        <v>85</v>
      </c>
      <c r="D104" t="s">
        <v>86</v>
      </c>
      <c r="E104" t="s">
        <v>250</v>
      </c>
      <c r="F104" t="s">
        <v>86</v>
      </c>
      <c r="H104" t="s">
        <v>285</v>
      </c>
      <c r="I104" t="s">
        <v>77</v>
      </c>
      <c r="J104" t="s">
        <v>286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2000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</row>
    <row r="105" spans="1:31" hidden="1" x14ac:dyDescent="0.25">
      <c r="A105">
        <v>97</v>
      </c>
      <c r="B105" t="s">
        <v>79</v>
      </c>
      <c r="C105" t="s">
        <v>85</v>
      </c>
      <c r="D105" t="s">
        <v>86</v>
      </c>
      <c r="E105" t="s">
        <v>250</v>
      </c>
      <c r="F105" t="s">
        <v>86</v>
      </c>
      <c r="H105" t="s">
        <v>287</v>
      </c>
      <c r="I105" t="s">
        <v>94</v>
      </c>
      <c r="J105" t="s">
        <v>288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2000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</row>
    <row r="106" spans="1:31" hidden="1" x14ac:dyDescent="0.25">
      <c r="A106">
        <v>98</v>
      </c>
      <c r="B106" t="s">
        <v>79</v>
      </c>
      <c r="C106" t="s">
        <v>85</v>
      </c>
      <c r="D106" t="s">
        <v>86</v>
      </c>
      <c r="E106" t="s">
        <v>250</v>
      </c>
      <c r="F106" t="s">
        <v>86</v>
      </c>
      <c r="H106" t="s">
        <v>289</v>
      </c>
      <c r="I106" t="s">
        <v>77</v>
      </c>
      <c r="J106" t="s">
        <v>290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2000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</row>
    <row r="107" spans="1:31" hidden="1" x14ac:dyDescent="0.25">
      <c r="A107">
        <v>99</v>
      </c>
      <c r="B107" t="s">
        <v>79</v>
      </c>
      <c r="C107" t="s">
        <v>85</v>
      </c>
      <c r="D107" t="s">
        <v>86</v>
      </c>
      <c r="E107" t="s">
        <v>291</v>
      </c>
      <c r="F107" t="s">
        <v>86</v>
      </c>
      <c r="H107" t="s">
        <v>292</v>
      </c>
      <c r="I107" t="s">
        <v>94</v>
      </c>
      <c r="J107" t="s">
        <v>293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2000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</row>
    <row r="108" spans="1:31" hidden="1" x14ac:dyDescent="0.25">
      <c r="A108">
        <v>100</v>
      </c>
      <c r="B108" t="s">
        <v>79</v>
      </c>
      <c r="C108" t="s">
        <v>85</v>
      </c>
      <c r="D108" t="s">
        <v>86</v>
      </c>
      <c r="E108" t="s">
        <v>291</v>
      </c>
      <c r="F108" t="s">
        <v>86</v>
      </c>
      <c r="H108" t="s">
        <v>294</v>
      </c>
      <c r="I108" t="s">
        <v>83</v>
      </c>
      <c r="J108" t="s">
        <v>295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2000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</row>
    <row r="109" spans="1:31" hidden="1" x14ac:dyDescent="0.25">
      <c r="A109">
        <v>101</v>
      </c>
      <c r="B109" t="s">
        <v>79</v>
      </c>
      <c r="C109" t="s">
        <v>85</v>
      </c>
      <c r="D109" t="s">
        <v>86</v>
      </c>
      <c r="E109" t="s">
        <v>291</v>
      </c>
      <c r="F109" t="s">
        <v>86</v>
      </c>
      <c r="H109" t="s">
        <v>296</v>
      </c>
      <c r="I109" t="s">
        <v>94</v>
      </c>
      <c r="J109" t="s">
        <v>297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2000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</row>
    <row r="110" spans="1:31" hidden="1" x14ac:dyDescent="0.25">
      <c r="A110">
        <v>102</v>
      </c>
      <c r="B110" t="s">
        <v>79</v>
      </c>
      <c r="C110" t="s">
        <v>85</v>
      </c>
      <c r="D110" t="s">
        <v>86</v>
      </c>
      <c r="E110" t="s">
        <v>291</v>
      </c>
      <c r="F110" t="s">
        <v>86</v>
      </c>
      <c r="H110" t="s">
        <v>298</v>
      </c>
      <c r="I110" t="s">
        <v>106</v>
      </c>
      <c r="J110" t="s">
        <v>299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2000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</row>
    <row r="111" spans="1:31" hidden="1" x14ac:dyDescent="0.25">
      <c r="A111">
        <v>103</v>
      </c>
      <c r="B111" t="s">
        <v>79</v>
      </c>
      <c r="C111" t="s">
        <v>85</v>
      </c>
      <c r="D111" t="s">
        <v>86</v>
      </c>
      <c r="E111" t="s">
        <v>291</v>
      </c>
      <c r="F111" t="s">
        <v>86</v>
      </c>
      <c r="H111" t="s">
        <v>300</v>
      </c>
      <c r="I111" t="s">
        <v>83</v>
      </c>
      <c r="J111" t="s">
        <v>301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2000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</row>
    <row r="112" spans="1:31" hidden="1" x14ac:dyDescent="0.25">
      <c r="A112">
        <v>104</v>
      </c>
      <c r="B112" t="s">
        <v>79</v>
      </c>
      <c r="C112" t="s">
        <v>85</v>
      </c>
      <c r="D112" t="s">
        <v>86</v>
      </c>
      <c r="E112" t="s">
        <v>291</v>
      </c>
      <c r="F112" t="s">
        <v>86</v>
      </c>
      <c r="H112" t="s">
        <v>302</v>
      </c>
      <c r="I112" t="s">
        <v>77</v>
      </c>
      <c r="J112" t="s">
        <v>303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2000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</row>
    <row r="113" spans="1:31" hidden="1" x14ac:dyDescent="0.25">
      <c r="A113">
        <v>105</v>
      </c>
      <c r="B113" t="s">
        <v>79</v>
      </c>
      <c r="C113" t="s">
        <v>85</v>
      </c>
      <c r="D113" t="s">
        <v>86</v>
      </c>
      <c r="E113" t="s">
        <v>291</v>
      </c>
      <c r="F113" t="s">
        <v>86</v>
      </c>
      <c r="H113" t="s">
        <v>304</v>
      </c>
      <c r="I113" t="s">
        <v>83</v>
      </c>
      <c r="J113" t="s">
        <v>305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2000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</row>
    <row r="114" spans="1:31" hidden="1" x14ac:dyDescent="0.25">
      <c r="A114">
        <v>106</v>
      </c>
      <c r="B114" t="s">
        <v>79</v>
      </c>
      <c r="C114" t="s">
        <v>85</v>
      </c>
      <c r="D114" t="s">
        <v>86</v>
      </c>
      <c r="E114" t="s">
        <v>291</v>
      </c>
      <c r="F114" t="s">
        <v>86</v>
      </c>
      <c r="H114" t="s">
        <v>306</v>
      </c>
      <c r="I114" t="s">
        <v>106</v>
      </c>
      <c r="J114" t="s">
        <v>307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2000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</row>
    <row r="115" spans="1:31" hidden="1" x14ac:dyDescent="0.25">
      <c r="A115">
        <v>107</v>
      </c>
      <c r="B115" t="s">
        <v>79</v>
      </c>
      <c r="C115" t="s">
        <v>85</v>
      </c>
      <c r="D115" t="s">
        <v>86</v>
      </c>
      <c r="E115" t="s">
        <v>291</v>
      </c>
      <c r="F115" t="s">
        <v>86</v>
      </c>
      <c r="H115" t="s">
        <v>308</v>
      </c>
      <c r="I115" t="s">
        <v>106</v>
      </c>
      <c r="J115" t="s">
        <v>309</v>
      </c>
      <c r="K115">
        <v>2</v>
      </c>
      <c r="L115">
        <v>2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2000</v>
      </c>
      <c r="S115">
        <v>0</v>
      </c>
      <c r="T115">
        <v>0</v>
      </c>
      <c r="U115">
        <v>0</v>
      </c>
      <c r="V115">
        <v>0</v>
      </c>
      <c r="W115">
        <v>252</v>
      </c>
      <c r="X115">
        <v>0</v>
      </c>
      <c r="Y115">
        <v>252</v>
      </c>
      <c r="Z115">
        <v>-25200</v>
      </c>
      <c r="AA115">
        <v>2038</v>
      </c>
      <c r="AB115">
        <v>1065</v>
      </c>
      <c r="AC115">
        <v>0</v>
      </c>
      <c r="AD115">
        <v>0.52259999999999995</v>
      </c>
      <c r="AE115">
        <v>52.26</v>
      </c>
    </row>
    <row r="116" spans="1:31" hidden="1" x14ac:dyDescent="0.25">
      <c r="A116">
        <v>108</v>
      </c>
      <c r="B116" t="s">
        <v>79</v>
      </c>
      <c r="C116" t="s">
        <v>85</v>
      </c>
      <c r="D116" t="s">
        <v>86</v>
      </c>
      <c r="E116" t="s">
        <v>291</v>
      </c>
      <c r="F116" t="s">
        <v>86</v>
      </c>
      <c r="H116" t="s">
        <v>310</v>
      </c>
      <c r="I116" t="s">
        <v>94</v>
      </c>
      <c r="J116" t="s">
        <v>311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2000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</row>
    <row r="117" spans="1:31" hidden="1" x14ac:dyDescent="0.25">
      <c r="A117">
        <v>109</v>
      </c>
      <c r="B117" t="s">
        <v>79</v>
      </c>
      <c r="C117" t="s">
        <v>85</v>
      </c>
      <c r="D117" t="s">
        <v>86</v>
      </c>
      <c r="E117" t="s">
        <v>291</v>
      </c>
      <c r="F117" t="s">
        <v>86</v>
      </c>
      <c r="H117" t="s">
        <v>312</v>
      </c>
      <c r="I117" t="s">
        <v>94</v>
      </c>
      <c r="J117" t="s">
        <v>313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2000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</row>
    <row r="118" spans="1:31" hidden="1" x14ac:dyDescent="0.25">
      <c r="A118">
        <v>110</v>
      </c>
      <c r="B118" t="s">
        <v>79</v>
      </c>
      <c r="C118" t="s">
        <v>85</v>
      </c>
      <c r="D118" t="s">
        <v>86</v>
      </c>
      <c r="E118" t="s">
        <v>291</v>
      </c>
      <c r="F118" t="s">
        <v>86</v>
      </c>
      <c r="H118" t="s">
        <v>314</v>
      </c>
      <c r="I118" t="s">
        <v>94</v>
      </c>
      <c r="J118" t="s">
        <v>315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2000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</row>
    <row r="119" spans="1:31" hidden="1" x14ac:dyDescent="0.25">
      <c r="A119">
        <v>111</v>
      </c>
      <c r="B119" t="s">
        <v>79</v>
      </c>
      <c r="C119" t="s">
        <v>85</v>
      </c>
      <c r="D119" t="s">
        <v>86</v>
      </c>
      <c r="E119" t="s">
        <v>291</v>
      </c>
      <c r="F119" t="s">
        <v>86</v>
      </c>
      <c r="H119" t="s">
        <v>316</v>
      </c>
      <c r="I119" t="s">
        <v>94</v>
      </c>
      <c r="J119" t="s">
        <v>317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2000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</row>
    <row r="120" spans="1:31" hidden="1" x14ac:dyDescent="0.25">
      <c r="A120">
        <v>112</v>
      </c>
      <c r="B120" t="s">
        <v>79</v>
      </c>
      <c r="C120" t="s">
        <v>85</v>
      </c>
      <c r="D120" t="s">
        <v>86</v>
      </c>
      <c r="E120" t="s">
        <v>291</v>
      </c>
      <c r="F120" t="s">
        <v>86</v>
      </c>
      <c r="H120" t="s">
        <v>318</v>
      </c>
      <c r="I120" t="s">
        <v>94</v>
      </c>
      <c r="J120" t="s">
        <v>319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2000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</row>
    <row r="121" spans="1:31" hidden="1" x14ac:dyDescent="0.25">
      <c r="A121">
        <v>113</v>
      </c>
      <c r="B121" t="s">
        <v>79</v>
      </c>
      <c r="C121" t="s">
        <v>85</v>
      </c>
      <c r="D121" t="s">
        <v>86</v>
      </c>
      <c r="E121" t="s">
        <v>149</v>
      </c>
      <c r="F121" t="s">
        <v>86</v>
      </c>
      <c r="H121" t="s">
        <v>320</v>
      </c>
      <c r="I121" t="s">
        <v>94</v>
      </c>
      <c r="J121" t="s">
        <v>321</v>
      </c>
      <c r="K121">
        <v>1648</v>
      </c>
      <c r="L121">
        <v>1284</v>
      </c>
      <c r="M121">
        <v>364</v>
      </c>
      <c r="N121">
        <v>13</v>
      </c>
      <c r="O121">
        <v>13</v>
      </c>
      <c r="P121">
        <v>2755.5</v>
      </c>
      <c r="Q121">
        <v>4311.8</v>
      </c>
      <c r="R121">
        <v>2000</v>
      </c>
      <c r="S121">
        <v>3112600</v>
      </c>
      <c r="T121">
        <v>0</v>
      </c>
      <c r="U121">
        <v>0</v>
      </c>
      <c r="V121">
        <v>3112600</v>
      </c>
      <c r="W121">
        <v>190993.95</v>
      </c>
      <c r="X121">
        <v>0</v>
      </c>
      <c r="Y121">
        <v>190993.95</v>
      </c>
      <c r="Z121">
        <v>93.86</v>
      </c>
      <c r="AA121">
        <v>1957831.88</v>
      </c>
      <c r="AB121">
        <v>1460150.42</v>
      </c>
      <c r="AC121">
        <v>6.1400000000000003E-2</v>
      </c>
      <c r="AD121">
        <v>0.74580000000000002</v>
      </c>
      <c r="AE121">
        <v>70</v>
      </c>
    </row>
    <row r="122" spans="1:31" hidden="1" x14ac:dyDescent="0.25">
      <c r="A122">
        <v>114</v>
      </c>
      <c r="B122" t="s">
        <v>79</v>
      </c>
      <c r="C122" t="s">
        <v>85</v>
      </c>
      <c r="D122" t="s">
        <v>85</v>
      </c>
      <c r="E122" t="s">
        <v>140</v>
      </c>
      <c r="F122" t="s">
        <v>85</v>
      </c>
      <c r="H122" t="s">
        <v>322</v>
      </c>
      <c r="I122" t="s">
        <v>83</v>
      </c>
      <c r="J122" t="s">
        <v>323</v>
      </c>
      <c r="K122">
        <v>4</v>
      </c>
      <c r="L122">
        <v>2</v>
      </c>
      <c r="M122">
        <v>2</v>
      </c>
      <c r="N122">
        <v>2</v>
      </c>
      <c r="O122">
        <v>2</v>
      </c>
      <c r="P122">
        <v>0</v>
      </c>
      <c r="Q122">
        <v>0</v>
      </c>
      <c r="R122">
        <v>2000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</row>
  </sheetData>
  <mergeCells count="41">
    <mergeCell ref="A1:AF1"/>
    <mergeCell ref="A2:AF2"/>
    <mergeCell ref="A3:AF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Q7"/>
    <mergeCell ref="R7"/>
    <mergeCell ref="S7"/>
    <mergeCell ref="T7"/>
    <mergeCell ref="U7"/>
    <mergeCell ref="V7"/>
    <mergeCell ref="W7"/>
    <mergeCell ref="X7"/>
    <mergeCell ref="Y7"/>
    <mergeCell ref="Z7"/>
    <mergeCell ref="AF7"/>
    <mergeCell ref="AA7"/>
    <mergeCell ref="AB7"/>
    <mergeCell ref="AC7"/>
    <mergeCell ref="AD7"/>
    <mergeCell ref="AE7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B1" workbookViewId="0">
      <selection activeCell="R11" sqref="R11"/>
    </sheetView>
  </sheetViews>
  <sheetFormatPr defaultColWidth="8.85546875" defaultRowHeight="15" x14ac:dyDescent="0.25"/>
  <cols>
    <col min="1" max="1" width="9.140625" style="3" customWidth="1"/>
    <col min="2" max="2" width="25" style="3" customWidth="1"/>
    <col min="3" max="3" width="15.7109375" style="3" customWidth="1"/>
    <col min="4" max="4" width="18.7109375" style="3" hidden="1" customWidth="1"/>
    <col min="5" max="5" width="13.42578125" style="3" hidden="1" customWidth="1"/>
    <col min="6" max="6" width="20" style="3" hidden="1" customWidth="1"/>
    <col min="7" max="7" width="21.85546875" style="3" hidden="1" customWidth="1"/>
    <col min="8" max="8" width="12.5703125" style="3" customWidth="1"/>
    <col min="9" max="9" width="8.28515625" style="3" customWidth="1"/>
    <col min="10" max="11" width="11.85546875" style="3" hidden="1" customWidth="1"/>
    <col min="12" max="12" width="8.7109375" style="3" hidden="1" customWidth="1"/>
    <col min="13" max="13" width="9.5703125" style="3" customWidth="1"/>
    <col min="14" max="14" width="11.140625" style="3" customWidth="1"/>
    <col min="15" max="15" width="9.7109375" style="3" customWidth="1"/>
    <col min="16" max="16" width="12.5703125" style="3" customWidth="1"/>
    <col min="17" max="17" width="14.85546875" style="3" customWidth="1"/>
    <col min="18" max="18" width="29.28515625" style="3" customWidth="1"/>
    <col min="19" max="19" width="25.140625" style="3" customWidth="1"/>
    <col min="20" max="20" width="16.7109375" style="3" customWidth="1"/>
    <col min="21" max="21" width="12.7109375" style="3" customWidth="1"/>
    <col min="22" max="22" width="15.140625" style="3" customWidth="1"/>
    <col min="23" max="23" width="15.28515625" style="3" customWidth="1"/>
    <col min="24" max="24" width="28.85546875" style="3" customWidth="1"/>
    <col min="25" max="25" width="32" style="3" customWidth="1"/>
    <col min="26" max="26" width="34.85546875" style="3" customWidth="1"/>
    <col min="27" max="27" width="12.85546875" style="3" customWidth="1"/>
    <col min="28" max="28" width="11.140625" style="3" customWidth="1"/>
    <col min="29" max="16384" width="8.85546875" style="3"/>
  </cols>
  <sheetData>
    <row r="1" spans="1:28" ht="18.75" x14ac:dyDescent="0.25">
      <c r="A1" s="25" t="s">
        <v>0</v>
      </c>
      <c r="B1" s="25" t="s">
        <v>0</v>
      </c>
      <c r="C1" s="25" t="s">
        <v>0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5" t="s">
        <v>0</v>
      </c>
      <c r="O1" s="25" t="s">
        <v>0</v>
      </c>
      <c r="P1" s="25" t="s">
        <v>0</v>
      </c>
      <c r="Q1" s="25" t="s">
        <v>0</v>
      </c>
      <c r="R1" s="25" t="s">
        <v>0</v>
      </c>
      <c r="S1" s="25"/>
      <c r="T1" s="25" t="s">
        <v>0</v>
      </c>
      <c r="U1" s="25" t="s">
        <v>0</v>
      </c>
      <c r="V1" s="25" t="s">
        <v>0</v>
      </c>
      <c r="W1" s="25" t="s">
        <v>0</v>
      </c>
      <c r="X1" s="25" t="s">
        <v>0</v>
      </c>
      <c r="Y1" s="25" t="s">
        <v>0</v>
      </c>
      <c r="Z1" s="25" t="s">
        <v>0</v>
      </c>
      <c r="AA1" s="25" t="s">
        <v>0</v>
      </c>
    </row>
    <row r="2" spans="1:28" ht="18.75" x14ac:dyDescent="0.25">
      <c r="A2" s="25" t="s">
        <v>1</v>
      </c>
      <c r="B2" s="25" t="s">
        <v>1</v>
      </c>
      <c r="C2" s="25" t="s">
        <v>1</v>
      </c>
      <c r="D2" s="25" t="s">
        <v>1</v>
      </c>
      <c r="E2" s="25" t="s">
        <v>1</v>
      </c>
      <c r="F2" s="25" t="s">
        <v>1</v>
      </c>
      <c r="G2" s="25" t="s">
        <v>1</v>
      </c>
      <c r="H2" s="25" t="s">
        <v>1</v>
      </c>
      <c r="I2" s="25" t="s">
        <v>1</v>
      </c>
      <c r="J2" s="25" t="s">
        <v>1</v>
      </c>
      <c r="K2" s="25" t="s">
        <v>1</v>
      </c>
      <c r="L2" s="25" t="s">
        <v>1</v>
      </c>
      <c r="M2" s="25" t="s">
        <v>1</v>
      </c>
      <c r="N2" s="25" t="s">
        <v>1</v>
      </c>
      <c r="O2" s="25" t="s">
        <v>1</v>
      </c>
      <c r="P2" s="25" t="s">
        <v>1</v>
      </c>
      <c r="Q2" s="25" t="s">
        <v>1</v>
      </c>
      <c r="R2" s="25" t="s">
        <v>1</v>
      </c>
      <c r="S2" s="25"/>
      <c r="T2" s="25" t="s">
        <v>1</v>
      </c>
      <c r="U2" s="25" t="s">
        <v>1</v>
      </c>
      <c r="V2" s="25" t="s">
        <v>1</v>
      </c>
      <c r="W2" s="25" t="s">
        <v>1</v>
      </c>
      <c r="X2" s="25" t="s">
        <v>1</v>
      </c>
      <c r="Y2" s="25" t="s">
        <v>1</v>
      </c>
      <c r="Z2" s="25" t="s">
        <v>1</v>
      </c>
      <c r="AA2" s="25" t="s">
        <v>1</v>
      </c>
    </row>
    <row r="3" spans="1:28" ht="18.75" x14ac:dyDescent="0.25">
      <c r="A3" s="25" t="s">
        <v>2</v>
      </c>
      <c r="B3" s="25" t="s">
        <v>2</v>
      </c>
      <c r="C3" s="25" t="s">
        <v>2</v>
      </c>
      <c r="D3" s="25" t="s">
        <v>2</v>
      </c>
      <c r="E3" s="25" t="s">
        <v>2</v>
      </c>
      <c r="F3" s="25" t="s">
        <v>2</v>
      </c>
      <c r="G3" s="25" t="s">
        <v>2</v>
      </c>
      <c r="H3" s="25" t="s">
        <v>2</v>
      </c>
      <c r="I3" s="25" t="s">
        <v>2</v>
      </c>
      <c r="J3" s="25" t="s">
        <v>2</v>
      </c>
      <c r="K3" s="25" t="s">
        <v>2</v>
      </c>
      <c r="L3" s="25" t="s">
        <v>2</v>
      </c>
      <c r="M3" s="25" t="s">
        <v>2</v>
      </c>
      <c r="N3" s="25" t="s">
        <v>2</v>
      </c>
      <c r="O3" s="25" t="s">
        <v>2</v>
      </c>
      <c r="P3" s="25" t="s">
        <v>2</v>
      </c>
      <c r="Q3" s="25" t="s">
        <v>2</v>
      </c>
      <c r="R3" s="25" t="s">
        <v>2</v>
      </c>
      <c r="S3" s="25"/>
      <c r="T3" s="25" t="s">
        <v>2</v>
      </c>
      <c r="U3" s="25" t="s">
        <v>2</v>
      </c>
      <c r="V3" s="25" t="s">
        <v>2</v>
      </c>
      <c r="W3" s="25" t="s">
        <v>2</v>
      </c>
      <c r="X3" s="25" t="s">
        <v>2</v>
      </c>
      <c r="Y3" s="25" t="s">
        <v>2</v>
      </c>
      <c r="Z3" s="25" t="s">
        <v>2</v>
      </c>
      <c r="AA3" s="25" t="s">
        <v>2</v>
      </c>
    </row>
    <row r="6" spans="1:28" ht="30" x14ac:dyDescent="0.25">
      <c r="A6" s="4"/>
      <c r="B6" s="4"/>
      <c r="C6" s="5" t="s">
        <v>7</v>
      </c>
      <c r="D6" s="6" t="s">
        <v>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8" x14ac:dyDescent="0.25">
      <c r="A7" s="7"/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30</v>
      </c>
      <c r="R7" s="7" t="s">
        <v>31</v>
      </c>
      <c r="S7" s="7"/>
      <c r="T7" s="7" t="s">
        <v>32</v>
      </c>
      <c r="U7" s="7" t="s">
        <v>33</v>
      </c>
      <c r="V7" s="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</row>
    <row r="8" spans="1:28" s="17" customFormat="1" ht="79.150000000000006" customHeight="1" x14ac:dyDescent="0.25">
      <c r="A8" s="14" t="s">
        <v>40</v>
      </c>
      <c r="B8" s="15" t="s">
        <v>47</v>
      </c>
      <c r="C8" s="15" t="s">
        <v>48</v>
      </c>
      <c r="D8" s="15" t="s">
        <v>49</v>
      </c>
      <c r="E8" s="15" t="s">
        <v>50</v>
      </c>
      <c r="F8" s="15" t="s">
        <v>51</v>
      </c>
      <c r="G8" s="15" t="s">
        <v>52</v>
      </c>
      <c r="H8" s="15" t="s">
        <v>53</v>
      </c>
      <c r="I8" s="15" t="s">
        <v>54</v>
      </c>
      <c r="J8" s="15" t="s">
        <v>55</v>
      </c>
      <c r="K8" s="15" t="s">
        <v>56</v>
      </c>
      <c r="L8" s="15" t="s">
        <v>57</v>
      </c>
      <c r="M8" s="15" t="s">
        <v>58</v>
      </c>
      <c r="N8" s="15" t="s">
        <v>59</v>
      </c>
      <c r="O8" s="15" t="s">
        <v>60</v>
      </c>
      <c r="P8" s="15" t="s">
        <v>61</v>
      </c>
      <c r="Q8" s="15" t="s">
        <v>62</v>
      </c>
      <c r="R8" s="15" t="s">
        <v>63</v>
      </c>
      <c r="S8" s="15" t="s">
        <v>324</v>
      </c>
      <c r="T8" s="15" t="s">
        <v>64</v>
      </c>
      <c r="U8" s="15" t="s">
        <v>65</v>
      </c>
      <c r="V8" s="15" t="s">
        <v>66</v>
      </c>
      <c r="W8" s="15" t="s">
        <v>67</v>
      </c>
      <c r="X8" s="15" t="s">
        <v>68</v>
      </c>
      <c r="Y8" s="15" t="s">
        <v>69</v>
      </c>
      <c r="Z8" s="15" t="s">
        <v>70</v>
      </c>
      <c r="AA8" s="15" t="s">
        <v>71</v>
      </c>
      <c r="AB8" s="16" t="s">
        <v>72</v>
      </c>
    </row>
    <row r="9" spans="1:28" hidden="1" x14ac:dyDescent="0.25">
      <c r="A9" s="8">
        <v>1</v>
      </c>
      <c r="B9" s="9" t="s">
        <v>76</v>
      </c>
      <c r="C9" s="9" t="s">
        <v>77</v>
      </c>
      <c r="D9" s="9" t="s">
        <v>78</v>
      </c>
      <c r="E9" s="9">
        <v>2</v>
      </c>
      <c r="F9" s="9">
        <v>0</v>
      </c>
      <c r="G9" s="9">
        <v>2</v>
      </c>
      <c r="H9" s="9">
        <v>0</v>
      </c>
      <c r="I9" s="9">
        <v>0</v>
      </c>
      <c r="J9" s="9">
        <v>0</v>
      </c>
      <c r="K9" s="9">
        <v>0</v>
      </c>
      <c r="L9" s="9">
        <v>40000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 t="e">
        <f>Table13[[#This Row],[UNMETERED SALES]]/Table13[[#This Row],[IP SET INSTALLATION]]</f>
        <v>#DIV/0!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/>
      <c r="AB9" s="10"/>
    </row>
    <row r="10" spans="1:28" ht="14.45" customHeight="1" x14ac:dyDescent="0.25">
      <c r="A10" s="8">
        <v>4</v>
      </c>
      <c r="B10" s="9" t="s">
        <v>91</v>
      </c>
      <c r="C10" s="9" t="s">
        <v>83</v>
      </c>
      <c r="D10" s="9" t="s">
        <v>92</v>
      </c>
      <c r="E10" s="9">
        <v>461</v>
      </c>
      <c r="F10" s="9">
        <v>413</v>
      </c>
      <c r="G10" s="9">
        <v>48</v>
      </c>
      <c r="H10" s="9">
        <v>397</v>
      </c>
      <c r="I10" s="9">
        <v>0</v>
      </c>
      <c r="J10" s="9">
        <v>168.33099999999999</v>
      </c>
      <c r="K10" s="9">
        <v>171.63499999999999</v>
      </c>
      <c r="L10" s="9">
        <v>40000</v>
      </c>
      <c r="M10" s="9">
        <v>132160</v>
      </c>
      <c r="N10" s="9">
        <v>0</v>
      </c>
      <c r="O10" s="9">
        <v>0</v>
      </c>
      <c r="P10" s="9">
        <f>Table13[[#This Row],[CONSUMPTION Q=(O-N)*P]]+Table13[[#This Row],[IMPORTED ENERGY]]-Table13[[#This Row],[EXPORTED ENERGY]]</f>
        <v>132160</v>
      </c>
      <c r="Q10" s="9">
        <v>1335</v>
      </c>
      <c r="R10" s="9">
        <v>129050</v>
      </c>
      <c r="S10" s="26">
        <f>Table13[[#This Row],[UNMETERED SALES]]/Table13[[#This Row],[IP SET INSTALLATION]]</f>
        <v>325.06297229219143</v>
      </c>
      <c r="T10" s="9">
        <f>Table13[[#This Row],[UNMETERED SALES]]+Table13[[#This Row],[METERED SALES]]</f>
        <v>130385</v>
      </c>
      <c r="U10" s="18">
        <f>(Table13[[#This Row],[NET CONSUMPTION T=Q+R-S]]-Table13[[#This Row],[TOTAL SALES W=U+V]])/Table13[[#This Row],[NET CONSUMPTION T=Q+R-S]]*100</f>
        <v>1.3430690072639224</v>
      </c>
      <c r="V10" s="9">
        <v>7590125.1200000001</v>
      </c>
      <c r="W10" s="9">
        <v>7583267.1200000001</v>
      </c>
      <c r="X10" s="9">
        <v>9.7728999999999999</v>
      </c>
      <c r="Y10" s="9">
        <v>0.99909999999999999</v>
      </c>
      <c r="Z10" s="9">
        <v>-876.5</v>
      </c>
      <c r="AA10" s="9"/>
      <c r="AB10" s="10"/>
    </row>
    <row r="11" spans="1:28" ht="15" customHeight="1" x14ac:dyDescent="0.25">
      <c r="A11" s="8">
        <v>7</v>
      </c>
      <c r="B11" s="9" t="s">
        <v>98</v>
      </c>
      <c r="C11" s="9" t="s">
        <v>83</v>
      </c>
      <c r="D11" s="9" t="s">
        <v>99</v>
      </c>
      <c r="E11" s="9">
        <v>845</v>
      </c>
      <c r="F11" s="9">
        <v>776</v>
      </c>
      <c r="G11" s="9">
        <v>69</v>
      </c>
      <c r="H11" s="9">
        <v>644</v>
      </c>
      <c r="I11" s="9">
        <v>10</v>
      </c>
      <c r="J11" s="9">
        <v>358.822</v>
      </c>
      <c r="K11" s="9">
        <v>371.14299999999997</v>
      </c>
      <c r="L11" s="9">
        <v>40000</v>
      </c>
      <c r="M11" s="9">
        <v>492840</v>
      </c>
      <c r="N11" s="9">
        <v>345000</v>
      </c>
      <c r="O11" s="9">
        <v>0</v>
      </c>
      <c r="P11" s="9">
        <f>Table13[[#This Row],[CONSUMPTION Q=(O-N)*P]]+Table13[[#This Row],[IMPORTED ENERGY]]-Table13[[#This Row],[EXPORTED ENERGY]]</f>
        <v>837840</v>
      </c>
      <c r="Q11" s="9">
        <v>4885</v>
      </c>
      <c r="R11" s="9">
        <v>765000</v>
      </c>
      <c r="S11" s="26">
        <f>Table13[[#This Row],[UNMETERED SALES]]/Table13[[#This Row],[IP SET INSTALLATION]]</f>
        <v>1187.888198757764</v>
      </c>
      <c r="T11" s="9">
        <f>Table13[[#This Row],[UNMETERED SALES]]+Table13[[#This Row],[METERED SALES]]</f>
        <v>769885</v>
      </c>
      <c r="U11" s="18">
        <f>(Table13[[#This Row],[NET CONSUMPTION T=Q+R-S]]-Table13[[#This Row],[TOTAL SALES W=U+V]])/Table13[[#This Row],[NET CONSUMPTION T=Q+R-S]]*100</f>
        <v>8.1107371335815905</v>
      </c>
      <c r="V11" s="9">
        <v>39060872.25</v>
      </c>
      <c r="W11" s="9">
        <v>39048187.25</v>
      </c>
      <c r="X11" s="9">
        <v>13.4916</v>
      </c>
      <c r="Y11" s="9">
        <v>0.99970000000000003</v>
      </c>
      <c r="Z11" s="9">
        <v>-1248.79</v>
      </c>
      <c r="AA11" s="9"/>
      <c r="AB11" s="10"/>
    </row>
    <row r="12" spans="1:28" ht="14.45" customHeight="1" x14ac:dyDescent="0.25">
      <c r="A12" s="8">
        <v>10</v>
      </c>
      <c r="B12" s="9" t="s">
        <v>105</v>
      </c>
      <c r="C12" s="9" t="s">
        <v>106</v>
      </c>
      <c r="D12" s="9" t="s">
        <v>107</v>
      </c>
      <c r="E12" s="9">
        <v>2346</v>
      </c>
      <c r="F12" s="9">
        <v>2009</v>
      </c>
      <c r="G12" s="9">
        <v>337</v>
      </c>
      <c r="H12" s="9">
        <v>0</v>
      </c>
      <c r="I12" s="9">
        <v>0</v>
      </c>
      <c r="J12" s="9">
        <v>1287.0989999999999</v>
      </c>
      <c r="K12" s="9">
        <v>1287.0989999999999</v>
      </c>
      <c r="L12" s="9">
        <v>20000</v>
      </c>
      <c r="M12" s="9">
        <v>0</v>
      </c>
      <c r="N12" s="9">
        <f>395000</f>
        <v>395000</v>
      </c>
      <c r="O12" s="9">
        <v>0</v>
      </c>
      <c r="P12" s="9">
        <f>Table13[[#This Row],[CONSUMPTION Q=(O-N)*P]]+Table13[[#This Row],[IMPORTED ENERGY]]-Table13[[#This Row],[EXPORTED ENERGY]]</f>
        <v>395000</v>
      </c>
      <c r="Q12" s="9">
        <v>363716.25</v>
      </c>
      <c r="R12" s="9">
        <v>0</v>
      </c>
      <c r="S12" s="26">
        <v>0</v>
      </c>
      <c r="T12" s="9">
        <f>Table13[[#This Row],[UNMETERED SALES]]+Table13[[#This Row],[METERED SALES]]</f>
        <v>363716.25</v>
      </c>
      <c r="U12" s="18">
        <f>(Table13[[#This Row],[NET CONSUMPTION T=Q+R-S]]-Table13[[#This Row],[TOTAL SALES W=U+V]])/Table13[[#This Row],[NET CONSUMPTION T=Q+R-S]]*100</f>
        <v>7.9199367088607602</v>
      </c>
      <c r="V12" s="9">
        <v>4292532.2699999996</v>
      </c>
      <c r="W12" s="9">
        <v>2515942.58</v>
      </c>
      <c r="X12" s="9">
        <v>0</v>
      </c>
      <c r="Y12" s="9">
        <v>0.58609999999999995</v>
      </c>
      <c r="Z12" s="9">
        <v>58.61</v>
      </c>
      <c r="AA12" s="9"/>
      <c r="AB12" s="10"/>
    </row>
    <row r="13" spans="1:28" ht="14.45" customHeight="1" x14ac:dyDescent="0.25">
      <c r="A13" s="8">
        <v>12</v>
      </c>
      <c r="B13" s="9" t="s">
        <v>111</v>
      </c>
      <c r="C13" s="9" t="s">
        <v>83</v>
      </c>
      <c r="D13" s="9" t="s">
        <v>112</v>
      </c>
      <c r="E13" s="9">
        <v>574</v>
      </c>
      <c r="F13" s="9">
        <v>541</v>
      </c>
      <c r="G13" s="9">
        <v>33</v>
      </c>
      <c r="H13" s="9">
        <v>525</v>
      </c>
      <c r="I13" s="9">
        <v>0</v>
      </c>
      <c r="J13" s="9">
        <v>116.80200000000001</v>
      </c>
      <c r="K13" s="9">
        <v>130.91800000000001</v>
      </c>
      <c r="L13" s="9">
        <v>40000</v>
      </c>
      <c r="M13" s="9">
        <v>564640</v>
      </c>
      <c r="N13" s="9">
        <v>0</v>
      </c>
      <c r="O13" s="9">
        <v>0</v>
      </c>
      <c r="P13" s="9">
        <f>Table13[[#This Row],[CONSUMPTION Q=(O-N)*P]]+Table13[[#This Row],[IMPORTED ENERGY]]-Table13[[#This Row],[EXPORTED ENERGY]]</f>
        <v>564640</v>
      </c>
      <c r="Q13" s="9">
        <v>12994</v>
      </c>
      <c r="R13" s="9">
        <v>535000</v>
      </c>
      <c r="S13" s="26">
        <f>Table13[[#This Row],[UNMETERED SALES]]/Table13[[#This Row],[IP SET INSTALLATION]]</f>
        <v>1019.047619047619</v>
      </c>
      <c r="T13" s="9">
        <f>Table13[[#This Row],[UNMETERED SALES]]+Table13[[#This Row],[METERED SALES]]</f>
        <v>547994</v>
      </c>
      <c r="U13" s="18">
        <f>(Table13[[#This Row],[NET CONSUMPTION T=Q+R-S]]-Table13[[#This Row],[TOTAL SALES W=U+V]])/Table13[[#This Row],[NET CONSUMPTION T=Q+R-S]]*100</f>
        <v>2.9480731085293286</v>
      </c>
      <c r="V13" s="9">
        <v>32236124.989999998</v>
      </c>
      <c r="W13" s="9">
        <v>32095243.989999998</v>
      </c>
      <c r="X13" s="9">
        <v>9.7032000000000007</v>
      </c>
      <c r="Y13" s="9">
        <v>0.99560000000000004</v>
      </c>
      <c r="Z13" s="9">
        <v>-866.49</v>
      </c>
      <c r="AA13" s="9"/>
      <c r="AB13" s="10"/>
    </row>
    <row r="14" spans="1:28" ht="14.45" customHeight="1" x14ac:dyDescent="0.25">
      <c r="A14" s="8">
        <v>13</v>
      </c>
      <c r="B14" s="9" t="s">
        <v>113</v>
      </c>
      <c r="C14" s="9" t="s">
        <v>94</v>
      </c>
      <c r="D14" s="9" t="s">
        <v>114</v>
      </c>
      <c r="E14" s="9">
        <v>1752</v>
      </c>
      <c r="F14" s="9">
        <v>1540</v>
      </c>
      <c r="G14" s="9">
        <v>212</v>
      </c>
      <c r="H14" s="9">
        <v>48</v>
      </c>
      <c r="I14" s="9">
        <v>-9</v>
      </c>
      <c r="J14" s="9">
        <v>1413.1120000000001</v>
      </c>
      <c r="K14" s="9">
        <v>1429.0429999999999</v>
      </c>
      <c r="L14" s="9">
        <v>40000</v>
      </c>
      <c r="M14" s="9">
        <v>637240</v>
      </c>
      <c r="N14" s="9">
        <v>495000</v>
      </c>
      <c r="O14" s="9">
        <v>0</v>
      </c>
      <c r="P14" s="9">
        <f>Table13[[#This Row],[CONSUMPTION Q=(O-N)*P]]+Table13[[#This Row],[IMPORTED ENERGY]]-Table13[[#This Row],[EXPORTED ENERGY]]</f>
        <v>1132240</v>
      </c>
      <c r="Q14" s="9">
        <v>689120.5</v>
      </c>
      <c r="R14" s="9">
        <v>357892</v>
      </c>
      <c r="S14" s="26">
        <f>Table13[[#This Row],[UNMETERED SALES]]/Table13[[#This Row],[IP SET INSTALLATION]]</f>
        <v>7456.083333333333</v>
      </c>
      <c r="T14" s="9">
        <f>Table13[[#This Row],[UNMETERED SALES]]+Table13[[#This Row],[METERED SALES]]</f>
        <v>1047012.5</v>
      </c>
      <c r="U14" s="18">
        <f>(Table13[[#This Row],[NET CONSUMPTION T=Q+R-S]]-Table13[[#This Row],[TOTAL SALES W=U+V]])/Table13[[#This Row],[NET CONSUMPTION T=Q+R-S]]*100</f>
        <v>7.5273351939518118</v>
      </c>
      <c r="V14" s="9">
        <v>21839183.010000002</v>
      </c>
      <c r="W14" s="9">
        <v>20606521.98</v>
      </c>
      <c r="X14" s="9">
        <v>5.1284000000000001</v>
      </c>
      <c r="Y14" s="9">
        <v>0.94359999999999999</v>
      </c>
      <c r="Z14" s="9">
        <v>-389.56</v>
      </c>
      <c r="AA14" s="9"/>
      <c r="AB14" s="10"/>
    </row>
    <row r="15" spans="1:28" ht="14.45" customHeight="1" x14ac:dyDescent="0.25">
      <c r="A15" s="8">
        <v>15</v>
      </c>
      <c r="B15" s="9" t="s">
        <v>117</v>
      </c>
      <c r="C15" s="9" t="s">
        <v>118</v>
      </c>
      <c r="D15" s="9" t="s">
        <v>119</v>
      </c>
      <c r="E15" s="9">
        <v>473</v>
      </c>
      <c r="F15" s="9">
        <v>406</v>
      </c>
      <c r="G15" s="9">
        <v>67</v>
      </c>
      <c r="H15" s="9">
        <v>60</v>
      </c>
      <c r="I15" s="9">
        <v>0</v>
      </c>
      <c r="J15" s="9">
        <v>183.04300000000001</v>
      </c>
      <c r="K15" s="9">
        <v>187.42699999999999</v>
      </c>
      <c r="L15" s="9">
        <v>40000</v>
      </c>
      <c r="M15" s="9">
        <v>175360</v>
      </c>
      <c r="N15" s="9">
        <v>0</v>
      </c>
      <c r="O15" s="9">
        <v>45000</v>
      </c>
      <c r="P15" s="9">
        <f>Table13[[#This Row],[CONSUMPTION Q=(O-N)*P]]+Table13[[#This Row],[IMPORTED ENERGY]]-Table13[[#This Row],[EXPORTED ENERGY]]</f>
        <v>130360</v>
      </c>
      <c r="Q15" s="9">
        <v>68482.8</v>
      </c>
      <c r="R15" s="9">
        <v>57000</v>
      </c>
      <c r="S15" s="26">
        <f>Table13[[#This Row],[UNMETERED SALES]]/Table13[[#This Row],[IP SET INSTALLATION]]</f>
        <v>950</v>
      </c>
      <c r="T15" s="9">
        <f>Table13[[#This Row],[UNMETERED SALES]]+Table13[[#This Row],[METERED SALES]]</f>
        <v>125482.8</v>
      </c>
      <c r="U15" s="18">
        <f>(Table13[[#This Row],[NET CONSUMPTION T=Q+R-S]]-Table13[[#This Row],[TOTAL SALES W=U+V]])/Table13[[#This Row],[NET CONSUMPTION T=Q+R-S]]*100</f>
        <v>3.7413316968395192</v>
      </c>
      <c r="V15" s="9">
        <v>4080310.46</v>
      </c>
      <c r="W15" s="9">
        <v>3870677</v>
      </c>
      <c r="X15" s="9">
        <v>3.641</v>
      </c>
      <c r="Y15" s="9">
        <v>0.9486</v>
      </c>
      <c r="Z15" s="9">
        <v>-250.53</v>
      </c>
      <c r="AA15" s="9"/>
      <c r="AB15" s="10"/>
    </row>
    <row r="16" spans="1:28" ht="14.45" customHeight="1" x14ac:dyDescent="0.25">
      <c r="A16" s="8">
        <v>16</v>
      </c>
      <c r="B16" s="9" t="s">
        <v>120</v>
      </c>
      <c r="C16" s="9" t="s">
        <v>121</v>
      </c>
      <c r="D16" s="9" t="s">
        <v>122</v>
      </c>
      <c r="E16" s="9">
        <v>2219</v>
      </c>
      <c r="F16" s="9">
        <v>2128</v>
      </c>
      <c r="G16" s="9">
        <v>91</v>
      </c>
      <c r="H16" s="9">
        <v>0</v>
      </c>
      <c r="I16" s="9">
        <v>0</v>
      </c>
      <c r="J16" s="9">
        <v>203.80500000000001</v>
      </c>
      <c r="K16" s="9">
        <v>210.27799999999999</v>
      </c>
      <c r="L16" s="9">
        <v>40000</v>
      </c>
      <c r="M16" s="9">
        <v>258920</v>
      </c>
      <c r="N16" s="9">
        <v>35000</v>
      </c>
      <c r="O16" s="9">
        <v>0</v>
      </c>
      <c r="P16" s="9">
        <f>Table13[[#This Row],[CONSUMPTION Q=(O-N)*P]]+Table13[[#This Row],[IMPORTED ENERGY]]-Table13[[#This Row],[EXPORTED ENERGY]]</f>
        <v>293920</v>
      </c>
      <c r="Q16" s="9">
        <v>264673</v>
      </c>
      <c r="R16" s="9">
        <v>0</v>
      </c>
      <c r="S16" s="26">
        <v>0</v>
      </c>
      <c r="T16" s="9">
        <f>Table13[[#This Row],[UNMETERED SALES]]+Table13[[#This Row],[METERED SALES]]</f>
        <v>264673</v>
      </c>
      <c r="U16" s="18">
        <f>(Table13[[#This Row],[NET CONSUMPTION T=Q+R-S]]-Table13[[#This Row],[TOTAL SALES W=U+V]])/Table13[[#This Row],[NET CONSUMPTION T=Q+R-S]]*100</f>
        <v>9.9506668481219371</v>
      </c>
      <c r="V16" s="9">
        <v>2536457.34</v>
      </c>
      <c r="W16" s="9">
        <v>2091412.03</v>
      </c>
      <c r="X16" s="9">
        <v>1.0222</v>
      </c>
      <c r="Y16" s="9">
        <v>0.82450000000000001</v>
      </c>
      <c r="Z16" s="9">
        <v>-1.83</v>
      </c>
      <c r="AA16" s="9"/>
      <c r="AB16" s="10"/>
    </row>
    <row r="17" spans="1:28" ht="14.45" customHeight="1" x14ac:dyDescent="0.25">
      <c r="A17" s="8">
        <v>18</v>
      </c>
      <c r="B17" s="9" t="s">
        <v>125</v>
      </c>
      <c r="C17" s="9" t="s">
        <v>106</v>
      </c>
      <c r="D17" s="9" t="s">
        <v>126</v>
      </c>
      <c r="E17" s="9">
        <v>2672</v>
      </c>
      <c r="F17" s="9">
        <v>2236</v>
      </c>
      <c r="G17" s="9">
        <v>436</v>
      </c>
      <c r="H17" s="9">
        <v>0</v>
      </c>
      <c r="I17" s="9">
        <v>0</v>
      </c>
      <c r="J17" s="9">
        <v>17711.400000000001</v>
      </c>
      <c r="K17" s="9">
        <v>17937.2</v>
      </c>
      <c r="L17" s="9">
        <v>2000</v>
      </c>
      <c r="M17" s="9">
        <v>451600</v>
      </c>
      <c r="N17" s="9">
        <v>0</v>
      </c>
      <c r="O17" s="9">
        <v>0</v>
      </c>
      <c r="P17" s="9">
        <f>Table13[[#This Row],[CONSUMPTION Q=(O-N)*P]]+Table13[[#This Row],[IMPORTED ENERGY]]-Table13[[#This Row],[EXPORTED ENERGY]]</f>
        <v>451600</v>
      </c>
      <c r="Q17" s="9">
        <v>425538</v>
      </c>
      <c r="R17" s="9">
        <v>0</v>
      </c>
      <c r="S17" s="26">
        <v>0</v>
      </c>
      <c r="T17" s="9">
        <f>Table13[[#This Row],[UNMETERED SALES]]+Table13[[#This Row],[METERED SALES]]</f>
        <v>425538</v>
      </c>
      <c r="U17" s="18">
        <f>(Table13[[#This Row],[NET CONSUMPTION T=Q+R-S]]-Table13[[#This Row],[TOTAL SALES W=U+V]])/Table13[[#This Row],[NET CONSUMPTION T=Q+R-S]]*100</f>
        <v>5.7710363153232951</v>
      </c>
      <c r="V17" s="9">
        <v>4320420.6900000004</v>
      </c>
      <c r="W17" s="9">
        <v>2344849.94</v>
      </c>
      <c r="X17" s="9">
        <v>0.94230000000000003</v>
      </c>
      <c r="Y17" s="9">
        <v>0.54269999999999996</v>
      </c>
      <c r="Z17" s="9">
        <v>3.13</v>
      </c>
      <c r="AA17" s="9"/>
      <c r="AB17" s="10"/>
    </row>
    <row r="18" spans="1:28" ht="13.9" customHeight="1" x14ac:dyDescent="0.25">
      <c r="A18" s="8">
        <v>21</v>
      </c>
      <c r="B18" s="9" t="s">
        <v>131</v>
      </c>
      <c r="C18" s="9" t="s">
        <v>94</v>
      </c>
      <c r="D18" s="9" t="s">
        <v>132</v>
      </c>
      <c r="E18" s="9">
        <v>932</v>
      </c>
      <c r="F18" s="9">
        <v>827</v>
      </c>
      <c r="G18" s="9">
        <v>105</v>
      </c>
      <c r="H18" s="9">
        <v>0</v>
      </c>
      <c r="I18" s="9">
        <v>0</v>
      </c>
      <c r="J18" s="9">
        <v>738.62199999999996</v>
      </c>
      <c r="K18" s="9">
        <v>747.36</v>
      </c>
      <c r="L18" s="9">
        <v>40000</v>
      </c>
      <c r="M18" s="9">
        <v>349520</v>
      </c>
      <c r="N18" s="9">
        <v>0</v>
      </c>
      <c r="O18" s="9">
        <v>168000</v>
      </c>
      <c r="P18" s="9">
        <f>Table13[[#This Row],[CONSUMPTION Q=(O-N)*P]]+Table13[[#This Row],[IMPORTED ENERGY]]-Table13[[#This Row],[EXPORTED ENERGY]]</f>
        <v>181520</v>
      </c>
      <c r="Q18" s="9">
        <v>169132.25</v>
      </c>
      <c r="R18" s="9">
        <v>0</v>
      </c>
      <c r="S18" s="26">
        <v>0</v>
      </c>
      <c r="T18" s="9">
        <f>Table13[[#This Row],[UNMETERED SALES]]+Table13[[#This Row],[METERED SALES]]</f>
        <v>169132.25</v>
      </c>
      <c r="U18" s="18">
        <f>(Table13[[#This Row],[NET CONSUMPTION T=Q+R-S]]-Table13[[#This Row],[TOTAL SALES W=U+V]])/Table13[[#This Row],[NET CONSUMPTION T=Q+R-S]]*100</f>
        <v>6.8244546055531066</v>
      </c>
      <c r="V18" s="9">
        <v>1728767.15</v>
      </c>
      <c r="W18" s="9">
        <v>1336974.68</v>
      </c>
      <c r="X18" s="9">
        <v>0.4839</v>
      </c>
      <c r="Y18" s="9">
        <v>0.77339999999999998</v>
      </c>
      <c r="Z18" s="9">
        <v>39.92</v>
      </c>
      <c r="AA18" s="9"/>
      <c r="AB18" s="10"/>
    </row>
    <row r="19" spans="1:28" ht="13.15" customHeight="1" x14ac:dyDescent="0.25">
      <c r="A19" s="8">
        <v>25</v>
      </c>
      <c r="B19" s="9" t="s">
        <v>138</v>
      </c>
      <c r="C19" s="9" t="s">
        <v>106</v>
      </c>
      <c r="D19" s="9" t="s">
        <v>139</v>
      </c>
      <c r="E19" s="9">
        <v>2015</v>
      </c>
      <c r="F19" s="9">
        <v>1724</v>
      </c>
      <c r="G19" s="9">
        <v>291</v>
      </c>
      <c r="H19" s="9">
        <v>33</v>
      </c>
      <c r="I19" s="9">
        <v>0</v>
      </c>
      <c r="J19" s="9">
        <v>36688.9</v>
      </c>
      <c r="K19" s="9">
        <v>37065.9</v>
      </c>
      <c r="L19" s="9">
        <v>2000</v>
      </c>
      <c r="M19" s="9">
        <v>754000</v>
      </c>
      <c r="N19" s="9">
        <v>0</v>
      </c>
      <c r="O19" s="9">
        <f>235000-15000-30000</f>
        <v>190000</v>
      </c>
      <c r="P19" s="9">
        <f>Table13[[#This Row],[CONSUMPTION Q=(O-N)*P]]+Table13[[#This Row],[IMPORTED ENERGY]]-Table13[[#This Row],[EXPORTED ENERGY]]</f>
        <v>564000</v>
      </c>
      <c r="Q19" s="9">
        <v>353749</v>
      </c>
      <c r="R19" s="9">
        <v>157182</v>
      </c>
      <c r="S19" s="26">
        <f>Table13[[#This Row],[UNMETERED SALES]]/Table13[[#This Row],[IP SET INSTALLATION]]</f>
        <v>4763.090909090909</v>
      </c>
      <c r="T19" s="9">
        <f>Table13[[#This Row],[UNMETERED SALES]]+Table13[[#This Row],[METERED SALES]]</f>
        <v>510931</v>
      </c>
      <c r="U19" s="18">
        <f>(Table13[[#This Row],[NET CONSUMPTION T=Q+R-S]]-Table13[[#This Row],[TOTAL SALES W=U+V]])/Table13[[#This Row],[NET CONSUMPTION T=Q+R-S]]*100</f>
        <v>9.4093971631205662</v>
      </c>
      <c r="V19" s="9">
        <v>10743402.630000001</v>
      </c>
      <c r="W19" s="9">
        <v>8454717.2400000002</v>
      </c>
      <c r="X19" s="9">
        <v>2.1558999999999999</v>
      </c>
      <c r="Y19" s="9">
        <v>0.78700000000000003</v>
      </c>
      <c r="Z19" s="9">
        <v>-90.97</v>
      </c>
      <c r="AA19" s="9"/>
      <c r="AB19" s="10"/>
    </row>
    <row r="20" spans="1:28" ht="14.45" customHeight="1" x14ac:dyDescent="0.25">
      <c r="A20" s="8">
        <v>29</v>
      </c>
      <c r="B20" s="9" t="s">
        <v>147</v>
      </c>
      <c r="C20" s="9" t="s">
        <v>121</v>
      </c>
      <c r="D20" s="9" t="s">
        <v>148</v>
      </c>
      <c r="E20" s="9">
        <v>17</v>
      </c>
      <c r="F20" s="9">
        <v>16</v>
      </c>
      <c r="G20" s="9">
        <v>1</v>
      </c>
      <c r="H20" s="9">
        <v>0</v>
      </c>
      <c r="I20" s="9">
        <v>0</v>
      </c>
      <c r="J20" s="9">
        <v>65.5</v>
      </c>
      <c r="K20" s="9">
        <v>70.3</v>
      </c>
      <c r="L20" s="9">
        <v>2000</v>
      </c>
      <c r="M20" s="9">
        <v>9600</v>
      </c>
      <c r="N20" s="9">
        <v>0</v>
      </c>
      <c r="O20" s="9">
        <v>1530</v>
      </c>
      <c r="P20" s="9">
        <f>Table13[[#This Row],[CONSUMPTION Q=(O-N)*P]]+Table13[[#This Row],[IMPORTED ENERGY]]-Table13[[#This Row],[EXPORTED ENERGY]]</f>
        <v>8070</v>
      </c>
      <c r="Q20" s="9">
        <v>7745</v>
      </c>
      <c r="R20" s="9">
        <v>0</v>
      </c>
      <c r="S20" s="26">
        <v>0</v>
      </c>
      <c r="T20" s="9">
        <f>Table13[[#This Row],[UNMETERED SALES]]+Table13[[#This Row],[METERED SALES]]</f>
        <v>7745</v>
      </c>
      <c r="U20" s="18">
        <f>(Table13[[#This Row],[NET CONSUMPTION T=Q+R-S]]-Table13[[#This Row],[TOTAL SALES W=U+V]])/Table13[[#This Row],[NET CONSUMPTION T=Q+R-S]]*100</f>
        <v>4.0272614622057006</v>
      </c>
      <c r="V20" s="9">
        <v>85655.5</v>
      </c>
      <c r="W20" s="9">
        <v>18472.5</v>
      </c>
      <c r="X20" s="9">
        <v>0.80679999999999996</v>
      </c>
      <c r="Y20" s="9">
        <v>0.2157</v>
      </c>
      <c r="Z20" s="9">
        <v>4.17</v>
      </c>
      <c r="AA20" s="9"/>
      <c r="AB20" s="10"/>
    </row>
    <row r="21" spans="1:28" ht="14.45" customHeight="1" x14ac:dyDescent="0.25">
      <c r="A21" s="8">
        <v>30</v>
      </c>
      <c r="B21" s="9" t="s">
        <v>150</v>
      </c>
      <c r="C21" s="9" t="s">
        <v>106</v>
      </c>
      <c r="D21" s="9" t="s">
        <v>151</v>
      </c>
      <c r="E21" s="9">
        <v>1144</v>
      </c>
      <c r="F21" s="9">
        <v>1015</v>
      </c>
      <c r="G21" s="9">
        <v>129</v>
      </c>
      <c r="H21" s="9">
        <v>0</v>
      </c>
      <c r="I21" s="9">
        <v>0</v>
      </c>
      <c r="J21" s="9">
        <v>8424.9</v>
      </c>
      <c r="K21" s="9">
        <v>8929.1</v>
      </c>
      <c r="L21" s="9">
        <v>2000</v>
      </c>
      <c r="M21" s="9">
        <v>1008400</v>
      </c>
      <c r="N21" s="9">
        <v>0</v>
      </c>
      <c r="O21" s="9">
        <f>875000-9530</f>
        <v>865470</v>
      </c>
      <c r="P21" s="9">
        <f>Table13[[#This Row],[CONSUMPTION Q=(O-N)*P]]+Table13[[#This Row],[IMPORTED ENERGY]]-Table13[[#This Row],[EXPORTED ENERGY]]</f>
        <v>142930</v>
      </c>
      <c r="Q21" s="9">
        <v>129058</v>
      </c>
      <c r="R21" s="9">
        <v>0</v>
      </c>
      <c r="S21" s="26">
        <v>0</v>
      </c>
      <c r="T21" s="9">
        <f>Table13[[#This Row],[UNMETERED SALES]]+Table13[[#This Row],[METERED SALES]]</f>
        <v>129058</v>
      </c>
      <c r="U21" s="18">
        <f>(Table13[[#This Row],[NET CONSUMPTION T=Q+R-S]]-Table13[[#This Row],[TOTAL SALES W=U+V]])/Table13[[#This Row],[NET CONSUMPTION T=Q+R-S]]*100</f>
        <v>9.7054502203876023</v>
      </c>
      <c r="V21" s="9">
        <v>1487122.96</v>
      </c>
      <c r="W21" s="9">
        <v>960109.06</v>
      </c>
      <c r="X21" s="9">
        <v>0.128</v>
      </c>
      <c r="Y21" s="9">
        <v>0.64559999999999995</v>
      </c>
      <c r="Z21" s="9">
        <v>56.3</v>
      </c>
      <c r="AA21" s="9"/>
      <c r="AB21" s="10"/>
    </row>
    <row r="22" spans="1:28" ht="14.45" customHeight="1" x14ac:dyDescent="0.25">
      <c r="A22" s="11">
        <v>31</v>
      </c>
      <c r="B22" s="12" t="s">
        <v>152</v>
      </c>
      <c r="C22" s="12" t="s">
        <v>83</v>
      </c>
      <c r="D22" s="12" t="s">
        <v>153</v>
      </c>
      <c r="E22" s="12">
        <v>536</v>
      </c>
      <c r="F22" s="12">
        <v>506</v>
      </c>
      <c r="G22" s="12">
        <v>30</v>
      </c>
      <c r="H22" s="12">
        <v>491</v>
      </c>
      <c r="I22" s="12">
        <v>0</v>
      </c>
      <c r="J22" s="12">
        <v>3189.2</v>
      </c>
      <c r="K22" s="12">
        <v>3808.5</v>
      </c>
      <c r="L22" s="12">
        <v>2000</v>
      </c>
      <c r="M22" s="12">
        <v>1238600</v>
      </c>
      <c r="N22" s="12">
        <v>0</v>
      </c>
      <c r="O22" s="12">
        <v>0</v>
      </c>
      <c r="P22" s="9">
        <f>Table13[[#This Row],[CONSUMPTION Q=(O-N)*P]]+Table13[[#This Row],[IMPORTED ENERGY]]-Table13[[#This Row],[EXPORTED ENERGY]]</f>
        <v>1238600</v>
      </c>
      <c r="Q22" s="12">
        <v>3283</v>
      </c>
      <c r="R22" s="12">
        <v>1204910</v>
      </c>
      <c r="S22" s="26">
        <f>Table13[[#This Row],[UNMETERED SALES]]/Table13[[#This Row],[IP SET INSTALLATION]]</f>
        <v>2453.9918533604887</v>
      </c>
      <c r="T22" s="9">
        <f>Table13[[#This Row],[UNMETERED SALES]]+Table13[[#This Row],[METERED SALES]]</f>
        <v>1208193</v>
      </c>
      <c r="U22" s="18">
        <f>(Table13[[#This Row],[NET CONSUMPTION T=Q+R-S]]-Table13[[#This Row],[TOTAL SALES W=U+V]])/Table13[[#This Row],[NET CONSUMPTION T=Q+R-S]]*100</f>
        <v>2.4549491361214275</v>
      </c>
      <c r="V22" s="12">
        <v>70772793.799999997</v>
      </c>
      <c r="W22" s="12">
        <v>70746669.799999997</v>
      </c>
      <c r="X22" s="12">
        <v>9.7307000000000006</v>
      </c>
      <c r="Y22" s="12">
        <v>0.99960000000000004</v>
      </c>
      <c r="Z22" s="12">
        <v>-872.72</v>
      </c>
      <c r="AA22" s="12"/>
      <c r="AB22" s="13"/>
    </row>
    <row r="23" spans="1:28" ht="22.9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SUBTOTAL(109,N9:N22)</f>
        <v>1270000</v>
      </c>
      <c r="O23" s="9">
        <f t="shared" ref="O23:T23" si="0">SUBTOTAL(109,O9:O22)</f>
        <v>1270000</v>
      </c>
      <c r="P23" s="9">
        <f t="shared" si="0"/>
        <v>6072880</v>
      </c>
      <c r="Q23" s="9">
        <f t="shared" si="0"/>
        <v>2493711.7999999998</v>
      </c>
      <c r="R23" s="9">
        <f>SUBTOTAL(109,R9:R22)</f>
        <v>3206034</v>
      </c>
      <c r="S23" s="9"/>
      <c r="T23" s="9">
        <f t="shared" si="0"/>
        <v>5699745.7999999998</v>
      </c>
      <c r="U23" s="18">
        <f>(Table13[[#This Row],[NET CONSUMPTION T=Q+R-S]]-Table13[[#This Row],[TOTAL SALES W=U+V]])/Table13[[#This Row],[NET CONSUMPTION T=Q+R-S]]*100</f>
        <v>6.1442709225276992</v>
      </c>
      <c r="V23" s="9"/>
      <c r="W23" s="9"/>
      <c r="X23" s="9"/>
      <c r="Y23" s="9"/>
      <c r="Z23" s="9"/>
      <c r="AA23" s="9"/>
      <c r="AB23" s="10"/>
    </row>
    <row r="24" spans="1:28" ht="23.4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f>O23-N23</f>
        <v>0</v>
      </c>
      <c r="Q24" s="9"/>
      <c r="R24" s="9"/>
      <c r="S24" s="9"/>
      <c r="T24" s="9"/>
      <c r="U24" s="18"/>
      <c r="V24" s="9"/>
      <c r="W24" s="9"/>
      <c r="X24" s="9"/>
      <c r="Y24" s="9"/>
      <c r="Z24" s="9"/>
      <c r="AA24" s="9"/>
      <c r="AB24" s="10"/>
    </row>
    <row r="25" spans="1:28" ht="23.45" customHeight="1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8"/>
      <c r="V25" s="9"/>
      <c r="W25" s="9"/>
      <c r="X25" s="9"/>
      <c r="Y25" s="9"/>
      <c r="Z25" s="9"/>
      <c r="AA25" s="9"/>
      <c r="AB25" s="10"/>
    </row>
    <row r="26" spans="1:28" ht="22.15" customHeight="1" x14ac:dyDescent="0.25">
      <c r="A26" s="8">
        <v>26</v>
      </c>
      <c r="B26" s="9" t="s">
        <v>141</v>
      </c>
      <c r="C26" s="9" t="s">
        <v>106</v>
      </c>
      <c r="D26" s="9" t="s">
        <v>142</v>
      </c>
      <c r="E26" s="9">
        <v>512</v>
      </c>
      <c r="F26" s="9">
        <v>442</v>
      </c>
      <c r="G26" s="9">
        <v>70</v>
      </c>
      <c r="H26" s="9">
        <v>0</v>
      </c>
      <c r="I26" s="9">
        <v>0</v>
      </c>
      <c r="J26" s="9">
        <v>4723.2</v>
      </c>
      <c r="K26" s="9">
        <v>4850.7</v>
      </c>
      <c r="L26" s="9">
        <v>1000</v>
      </c>
      <c r="M26" s="9">
        <v>127500</v>
      </c>
      <c r="N26" s="9">
        <v>0</v>
      </c>
      <c r="O26" s="9">
        <v>0</v>
      </c>
      <c r="P26" s="9">
        <f>Table13[[#This Row],[CONSUMPTION Q=(O-N)*P]]+Table13[[#This Row],[IMPORTED ENERGY]]-Table13[[#This Row],[EXPORTED ENERGY]]</f>
        <v>127500</v>
      </c>
      <c r="Q26" s="9">
        <v>109319.25</v>
      </c>
      <c r="R26" s="9">
        <v>0</v>
      </c>
      <c r="S26" s="9"/>
      <c r="T26" s="9">
        <f>Table13[[#This Row],[UNMETERED SALES]]+Table13[[#This Row],[METERED SALES]]</f>
        <v>109319.25</v>
      </c>
      <c r="U26" s="18">
        <f>(Table13[[#This Row],[NET CONSUMPTION T=Q+R-S]]-Table13[[#This Row],[TOTAL SALES W=U+V]])/Table13[[#This Row],[NET CONSUMPTION T=Q+R-S]]*100</f>
        <v>14.259411764705881</v>
      </c>
      <c r="V26" s="9">
        <v>1117388.92</v>
      </c>
      <c r="W26" s="9">
        <v>448095.1</v>
      </c>
      <c r="X26" s="9">
        <v>0.85740000000000005</v>
      </c>
      <c r="Y26" s="9">
        <v>0.40100000000000002</v>
      </c>
      <c r="Z26" s="9">
        <v>5.72</v>
      </c>
      <c r="AA26" s="9"/>
      <c r="AB26" s="10"/>
    </row>
    <row r="27" spans="1:28" ht="22.15" customHeight="1" x14ac:dyDescent="0.25">
      <c r="A27" s="8">
        <v>27</v>
      </c>
      <c r="B27" s="9" t="s">
        <v>143</v>
      </c>
      <c r="C27" s="9" t="s">
        <v>83</v>
      </c>
      <c r="D27" s="9" t="s">
        <v>144</v>
      </c>
      <c r="E27" s="9">
        <v>526</v>
      </c>
      <c r="F27" s="9">
        <v>458</v>
      </c>
      <c r="G27" s="9">
        <v>68</v>
      </c>
      <c r="H27" s="9">
        <v>442</v>
      </c>
      <c r="I27" s="9">
        <v>442</v>
      </c>
      <c r="J27" s="9">
        <v>4268</v>
      </c>
      <c r="K27" s="9">
        <v>4363.6000000000004</v>
      </c>
      <c r="L27" s="9">
        <v>2000</v>
      </c>
      <c r="M27" s="9">
        <v>191200</v>
      </c>
      <c r="N27" s="9">
        <v>0</v>
      </c>
      <c r="O27" s="9">
        <v>0</v>
      </c>
      <c r="P27" s="9">
        <f>Table13[[#This Row],[CONSUMPTION Q=(O-N)*P]]+Table13[[#This Row],[IMPORTED ENERGY]]-Table13[[#This Row],[EXPORTED ENERGY]]</f>
        <v>191200</v>
      </c>
      <c r="Q27" s="9">
        <v>8051</v>
      </c>
      <c r="R27" s="9">
        <v>168000</v>
      </c>
      <c r="S27" s="27">
        <f>Table13[[#This Row],[UNMETERED SALES]]/Table13[[#This Row],[IP_UNBILLED]]</f>
        <v>380.09049773755657</v>
      </c>
      <c r="T27" s="9">
        <f>Table13[[#This Row],[UNMETERED SALES]]+Table13[[#This Row],[METERED SALES]]</f>
        <v>176051</v>
      </c>
      <c r="U27" s="18">
        <f>(Table13[[#This Row],[NET CONSUMPTION T=Q+R-S]]-Table13[[#This Row],[TOTAL SALES W=U+V]])/Table13[[#This Row],[NET CONSUMPTION T=Q+R-S]]*100</f>
        <v>7.923117154811715</v>
      </c>
      <c r="V27" s="9">
        <v>82449.48</v>
      </c>
      <c r="W27" s="9">
        <v>37415.980000000003</v>
      </c>
      <c r="X27" s="9">
        <v>4.2099999999999999E-2</v>
      </c>
      <c r="Y27" s="9">
        <v>0.45379999999999998</v>
      </c>
      <c r="Z27" s="9">
        <v>43.47</v>
      </c>
      <c r="AA27" s="9"/>
      <c r="AB27" s="10"/>
    </row>
    <row r="28" spans="1:28" ht="22.15" customHeight="1" x14ac:dyDescent="0.25">
      <c r="A28" s="8">
        <v>28</v>
      </c>
      <c r="B28" s="9" t="s">
        <v>145</v>
      </c>
      <c r="C28" s="9" t="s">
        <v>106</v>
      </c>
      <c r="D28" s="9" t="s">
        <v>146</v>
      </c>
      <c r="E28" s="9">
        <v>3033</v>
      </c>
      <c r="F28" s="9">
        <v>1030</v>
      </c>
      <c r="G28" s="9">
        <v>2003</v>
      </c>
      <c r="H28" s="9">
        <v>0</v>
      </c>
      <c r="I28" s="9">
        <v>0</v>
      </c>
      <c r="J28" s="9">
        <v>14006.1</v>
      </c>
      <c r="K28" s="9">
        <v>14878.5</v>
      </c>
      <c r="L28" s="9">
        <v>2000</v>
      </c>
      <c r="M28" s="9">
        <v>1744800</v>
      </c>
      <c r="N28" s="9">
        <v>0</v>
      </c>
      <c r="O28" s="9">
        <v>0</v>
      </c>
      <c r="P28" s="9">
        <f>Table13[[#This Row],[CONSUMPTION Q=(O-N)*P]]+Table13[[#This Row],[IMPORTED ENERGY]]-Table13[[#This Row],[EXPORTED ENERGY]]</f>
        <v>1744800</v>
      </c>
      <c r="Q28" s="9">
        <v>281802</v>
      </c>
      <c r="R28" s="9">
        <v>0</v>
      </c>
      <c r="S28" s="9"/>
      <c r="T28" s="9">
        <f>Table13[[#This Row],[UNMETERED SALES]]+Table13[[#This Row],[METERED SALES]]</f>
        <v>281802</v>
      </c>
      <c r="U28" s="18">
        <f>(Table13[[#This Row],[NET CONSUMPTION T=Q+R-S]]-Table13[[#This Row],[TOTAL SALES W=U+V]])/Table13[[#This Row],[NET CONSUMPTION T=Q+R-S]]*100</f>
        <v>83.849037138927102</v>
      </c>
      <c r="V28" s="9">
        <v>2536163.5299999998</v>
      </c>
      <c r="W28" s="9">
        <v>1270443.6200000001</v>
      </c>
      <c r="X28" s="9">
        <v>0.1615</v>
      </c>
      <c r="Y28" s="9">
        <v>0.50090000000000001</v>
      </c>
      <c r="Z28" s="9">
        <v>42</v>
      </c>
      <c r="AA28" s="9"/>
      <c r="AB28" s="10"/>
    </row>
  </sheetData>
  <mergeCells count="3">
    <mergeCell ref="A1:AA1"/>
    <mergeCell ref="A2:AA2"/>
    <mergeCell ref="A3:AA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Admin</cp:lastModifiedBy>
  <dcterms:created xsi:type="dcterms:W3CDTF">2025-03-23T08:38:23Z</dcterms:created>
  <dcterms:modified xsi:type="dcterms:W3CDTF">2025-03-24T07:36:53Z</dcterms:modified>
</cp:coreProperties>
</file>