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B0DB404-1F2B-46DA-BEB9-0FD4AFE0CEF3}" xr6:coauthVersionLast="47" xr6:coauthVersionMax="47" xr10:uidLastSave="{00000000-0000-0000-0000-000000000000}"/>
  <bookViews>
    <workbookView xWindow="-120" yWindow="-120" windowWidth="29040" windowHeight="15720" tabRatio="913" activeTab="3" xr2:uid="{00000000-000D-0000-FFFF-FFFF00000000}"/>
  </bookViews>
  <sheets>
    <sheet name="consumption" sheetId="17" r:id="rId1"/>
    <sheet name="EBC  " sheetId="1" r:id="rId2"/>
    <sheet name="Ramco" sheetId="15" r:id="rId3"/>
    <sheet name="Sheet1" sheetId="18" r:id="rId4"/>
  </sheets>
  <definedNames>
    <definedName name="_xlnm.Print_Area" localSheetId="0">consumption!$A$1:$Q$40</definedName>
    <definedName name="_xlnm.Print_Area" localSheetId="1">'EBC  '!$A$1:$W$12</definedName>
    <definedName name="_xlnm.Print_Area" localSheetId="2">Ramco!$A$1:$K$20</definedName>
  </definedNames>
  <calcPr calcId="191029"/>
</workbook>
</file>

<file path=xl/calcChain.xml><?xml version="1.0" encoding="utf-8"?>
<calcChain xmlns="http://schemas.openxmlformats.org/spreadsheetml/2006/main">
  <c r="H29" i="17" l="1"/>
  <c r="J29" i="17" s="1"/>
  <c r="L29" i="17" s="1"/>
  <c r="C12" i="15"/>
  <c r="H15" i="17"/>
  <c r="J15" i="17" s="1"/>
  <c r="L15" i="17" s="1"/>
  <c r="H9" i="17"/>
  <c r="L9" i="17" s="1"/>
  <c r="H10" i="17"/>
  <c r="J10" i="17" s="1"/>
  <c r="L10" i="17" s="1"/>
  <c r="H11" i="17"/>
  <c r="J11" i="17" s="1"/>
  <c r="L11" i="17" s="1"/>
  <c r="H12" i="17"/>
  <c r="J12" i="17" s="1"/>
  <c r="L12" i="17" s="1"/>
  <c r="H13" i="17"/>
  <c r="J13" i="17" s="1"/>
  <c r="L13" i="17" s="1"/>
  <c r="H14" i="17"/>
  <c r="J14" i="17" s="1"/>
  <c r="L14" i="17" s="1"/>
  <c r="H16" i="17"/>
  <c r="J16" i="17" s="1"/>
  <c r="L16" i="17" s="1"/>
  <c r="H17" i="17"/>
  <c r="J17" i="17" s="1"/>
  <c r="L17" i="17" s="1"/>
  <c r="H18" i="17"/>
  <c r="J18" i="17" s="1"/>
  <c r="L18" i="17" s="1"/>
  <c r="H19" i="17"/>
  <c r="J19" i="17" s="1"/>
  <c r="H20" i="17"/>
  <c r="J20" i="17" s="1"/>
  <c r="L20" i="17" s="1"/>
  <c r="H21" i="17"/>
  <c r="J21" i="17" s="1"/>
  <c r="L21" i="17" s="1"/>
  <c r="H22" i="17"/>
  <c r="J22" i="17" s="1"/>
  <c r="L22" i="17" s="1"/>
  <c r="H23" i="17"/>
  <c r="J23" i="17" s="1"/>
  <c r="L23" i="17" s="1"/>
  <c r="H24" i="17"/>
  <c r="J24" i="17" s="1"/>
  <c r="L24" i="17" s="1"/>
  <c r="H25" i="17"/>
  <c r="J25" i="17" s="1"/>
  <c r="L25" i="17" s="1"/>
  <c r="H26" i="17"/>
  <c r="J26" i="17" s="1"/>
  <c r="L26" i="17" s="1"/>
  <c r="H27" i="17"/>
  <c r="J27" i="17" s="1"/>
  <c r="L27" i="17" s="1"/>
  <c r="H28" i="17"/>
  <c r="J28" i="17" s="1"/>
  <c r="L28" i="17" s="1"/>
  <c r="H8" i="17"/>
  <c r="J8" i="17" s="1"/>
  <c r="D13" i="15"/>
  <c r="D12" i="15"/>
  <c r="C13" i="15"/>
  <c r="H35" i="17"/>
  <c r="J35" i="17" s="1"/>
  <c r="L35" i="17" s="1"/>
  <c r="J6" i="1"/>
  <c r="I6" i="1"/>
  <c r="G8" i="15"/>
  <c r="J3" i="1"/>
  <c r="J4" i="1"/>
  <c r="J5" i="1"/>
  <c r="H36" i="17"/>
  <c r="J36" i="17" s="1"/>
  <c r="L36" i="17" s="1"/>
  <c r="S1" i="1"/>
  <c r="I5" i="1"/>
  <c r="I4" i="1"/>
  <c r="I3" i="1"/>
  <c r="L31" i="17" l="1"/>
  <c r="L33" i="17"/>
  <c r="L8" i="17"/>
  <c r="E12" i="15"/>
  <c r="G12" i="15" s="1"/>
  <c r="H12" i="15" s="1"/>
  <c r="J9" i="17"/>
  <c r="L30" i="17"/>
  <c r="L19" i="17"/>
  <c r="L32" i="17" s="1"/>
  <c r="K4" i="1"/>
  <c r="M4" i="1" s="1"/>
  <c r="S4" i="1" s="1"/>
  <c r="E13" i="15"/>
  <c r="G13" i="15" s="1"/>
  <c r="H13" i="15" s="1"/>
  <c r="H14" i="15" s="1"/>
  <c r="K5" i="1"/>
  <c r="M5" i="1" s="1"/>
  <c r="S5" i="1" s="1"/>
  <c r="K6" i="1"/>
  <c r="M6" i="1" s="1"/>
  <c r="S6" i="1" s="1"/>
  <c r="T6" i="1" s="1"/>
  <c r="K3" i="1"/>
  <c r="M3" i="1" s="1"/>
  <c r="S3" i="1" s="1"/>
</calcChain>
</file>

<file path=xl/sharedStrings.xml><?xml version="1.0" encoding="utf-8"?>
<sst xmlns="http://schemas.openxmlformats.org/spreadsheetml/2006/main" count="250" uniqueCount="160">
  <si>
    <t>Karnataka Power Transmission Corporation Limited</t>
  </si>
  <si>
    <r>
      <rPr>
        <b/>
        <sz val="12"/>
        <rFont val="Garamond"/>
        <family val="1"/>
      </rPr>
      <t xml:space="preserve">Name of the Station :-  66 / 11 kV MUSS </t>
    </r>
    <r>
      <rPr>
        <b/>
        <sz val="14"/>
        <rFont val="Garamond"/>
        <family val="1"/>
      </rPr>
      <t>MATHOD</t>
    </r>
  </si>
  <si>
    <t xml:space="preserve">Statement of Energy Consumption of 11 kV interfacing Points &amp; feeders for the month of </t>
  </si>
  <si>
    <t xml:space="preserve">Sl No. </t>
  </si>
  <si>
    <t>Desn</t>
  </si>
  <si>
    <t>Name of the  Feeder / Bank</t>
  </si>
  <si>
    <t>Voltage Class</t>
  </si>
  <si>
    <t>CT Ratio</t>
  </si>
  <si>
    <t>Reading</t>
  </si>
  <si>
    <t>Meter status</t>
  </si>
  <si>
    <t>Remarks</t>
  </si>
  <si>
    <t>Present</t>
  </si>
  <si>
    <t>Previous</t>
  </si>
  <si>
    <t>Difference</t>
  </si>
  <si>
    <t>MC</t>
  </si>
  <si>
    <t>Consumption in Units</t>
  </si>
  <si>
    <t>Assessed Consumption</t>
  </si>
  <si>
    <t>Total Consumption in Units</t>
  </si>
  <si>
    <t>ETV/    Sems</t>
  </si>
  <si>
    <t>Sl.No</t>
  </si>
  <si>
    <t>Make</t>
  </si>
  <si>
    <t>Tr-1</t>
  </si>
  <si>
    <t>12.5 MVA Transformer-1</t>
  </si>
  <si>
    <t>66/11KV</t>
  </si>
  <si>
    <t>100/1</t>
  </si>
  <si>
    <t>ETV</t>
  </si>
  <si>
    <t>L&amp;T</t>
  </si>
  <si>
    <t>B-1</t>
  </si>
  <si>
    <t>Bank-1</t>
  </si>
  <si>
    <t>11kV</t>
  </si>
  <si>
    <t>800/1</t>
  </si>
  <si>
    <t>Q0248286</t>
  </si>
  <si>
    <t>Secure</t>
  </si>
  <si>
    <t>F-1</t>
  </si>
  <si>
    <t>G.N.kere</t>
  </si>
  <si>
    <t>200/1</t>
  </si>
  <si>
    <t>Q0248377</t>
  </si>
  <si>
    <t>F-2</t>
  </si>
  <si>
    <t>Bukkasagar IP</t>
  </si>
  <si>
    <t>Q0248552</t>
  </si>
  <si>
    <t xml:space="preserve">Station Auxillary </t>
  </si>
  <si>
    <t>EM</t>
  </si>
  <si>
    <t>BES 8120</t>
  </si>
  <si>
    <t>Actaris</t>
  </si>
  <si>
    <t>D.T. Vatti NJY</t>
  </si>
  <si>
    <t>F-11</t>
  </si>
  <si>
    <t>Vajra NJY</t>
  </si>
  <si>
    <t>Tr-2</t>
  </si>
  <si>
    <t>12.5MVA Transformer-2 (exp)</t>
  </si>
  <si>
    <t>12.5MVA Transformer-2(imp)</t>
  </si>
  <si>
    <t>B-2</t>
  </si>
  <si>
    <t>Bank-2 (imp)</t>
  </si>
  <si>
    <t>Q0248613</t>
  </si>
  <si>
    <t>Bank-2 (exp)</t>
  </si>
  <si>
    <t>F-5</t>
  </si>
  <si>
    <t>Mathod A</t>
  </si>
  <si>
    <t>Q0248474</t>
  </si>
  <si>
    <t>F-7</t>
  </si>
  <si>
    <t xml:space="preserve"> Nagathihally </t>
  </si>
  <si>
    <t>Q0248278</t>
  </si>
  <si>
    <t>F-8</t>
  </si>
  <si>
    <t>Menasanodu</t>
  </si>
  <si>
    <t>Q0248279</t>
  </si>
  <si>
    <t>F-9</t>
  </si>
  <si>
    <t>MTD NJY</t>
  </si>
  <si>
    <t>Q0248512</t>
  </si>
  <si>
    <t>F-12</t>
  </si>
  <si>
    <t>Siddaganga  Solar(imp)</t>
  </si>
  <si>
    <t>Siddaganga  Solar(exp)</t>
  </si>
  <si>
    <t>F-13</t>
  </si>
  <si>
    <t>Bhramara Solar(imp)</t>
  </si>
  <si>
    <t>Bhramara Solar(exp)</t>
  </si>
  <si>
    <t>Total Bank 1 Consumption</t>
  </si>
  <si>
    <t xml:space="preserve"> units</t>
  </si>
  <si>
    <t xml:space="preserve">Total Bank 1 Feeders Consumption   </t>
  </si>
  <si>
    <t>Total Bank 2 Consumption</t>
  </si>
  <si>
    <t xml:space="preserve">Total  Bank 2 Feeder Consumption   </t>
  </si>
  <si>
    <t xml:space="preserve"> </t>
  </si>
  <si>
    <t>KMMC HT3 line reading at Mathod Muss</t>
  </si>
  <si>
    <t>Note-2 : Ramco reading is taken over phone.</t>
  </si>
  <si>
    <t xml:space="preserve"> Details of Interface point readings in Tl &amp; SS Division Chitradurga e for the month of</t>
  </si>
  <si>
    <t>Sl. No.</t>
  </si>
  <si>
    <t>Sub-Station Name</t>
  </si>
  <si>
    <t>Feeder ID</t>
  </si>
  <si>
    <t>Interface Point</t>
  </si>
  <si>
    <t>Meter No.</t>
  </si>
  <si>
    <t>Flow Type</t>
  </si>
  <si>
    <t>MF</t>
  </si>
  <si>
    <t>Final</t>
  </si>
  <si>
    <t>Initial</t>
  </si>
  <si>
    <t>Consumption</t>
  </si>
  <si>
    <t>Assessed Consumption in Units</t>
  </si>
  <si>
    <t>Total Consumption</t>
  </si>
  <si>
    <t>CT Ratio (2nd Set)</t>
  </si>
  <si>
    <t>Meter No.  (2nd Set)</t>
  </si>
  <si>
    <t>MF
 (2nd Set)</t>
  </si>
  <si>
    <t>Initial
 (2nd Set)</t>
  </si>
  <si>
    <t>Final 
 (2nd Set)</t>
  </si>
  <si>
    <t>Energy = A</t>
  </si>
  <si>
    <t>Aux Energy</t>
  </si>
  <si>
    <t>Metering Status</t>
  </si>
  <si>
    <t>Notes</t>
  </si>
  <si>
    <t>MATHOD</t>
  </si>
  <si>
    <t>66/11 kv Bank -1</t>
  </si>
  <si>
    <t xml:space="preserve"> 800/1</t>
  </si>
  <si>
    <t>KEB 16648</t>
  </si>
  <si>
    <t>From KPTCL</t>
  </si>
  <si>
    <t>OK</t>
  </si>
  <si>
    <t>66/11 kv Bank - 2(exp)</t>
  </si>
  <si>
    <t>KEB 16651</t>
  </si>
  <si>
    <t>66/11 kv Bank - 2(imp)</t>
  </si>
  <si>
    <t>Aux-1</t>
  </si>
  <si>
    <t>Executive Engineer(Ele)</t>
  </si>
  <si>
    <t>220KV SRS,CTA</t>
  </si>
  <si>
    <t>Chitradurga</t>
  </si>
  <si>
    <t xml:space="preserve">KARNATAKA POWER TRANSMISSION CORPORATION LIMITED </t>
  </si>
  <si>
    <t>Statement - 5</t>
  </si>
  <si>
    <t>RR No.</t>
  </si>
  <si>
    <t>Name of the installation</t>
  </si>
  <si>
    <t>CD in KVA</t>
  </si>
  <si>
    <t>Capacity</t>
  </si>
  <si>
    <t>66 KV PT</t>
  </si>
  <si>
    <t>KM/CHT-3</t>
  </si>
  <si>
    <t>Madras Cement Ltd., Hosadurga</t>
  </si>
  <si>
    <t>Meter at RAMCO Factory</t>
  </si>
  <si>
    <t>KMMC line is commissioned on 09.02.2012  by bifurcation from 66KV Kanchipura outgoing line.</t>
  </si>
  <si>
    <t>KAU07627</t>
  </si>
  <si>
    <t xml:space="preserve">66kV KMMC line meter details at Mathod MUSS: </t>
  </si>
  <si>
    <t>Make-Secure
Sl no-KAU07627,
CT ratio-200/1A,CL-0.2s,
YOM-2007,</t>
  </si>
  <si>
    <t>Consumption of RR.No: KM/CHT-3 for the month of</t>
  </si>
  <si>
    <t>Month</t>
  </si>
  <si>
    <t>Constant</t>
  </si>
  <si>
    <t>Consumption in units</t>
  </si>
  <si>
    <t>Consumption in MU</t>
  </si>
  <si>
    <t>Meter at Mathod MUSS</t>
  </si>
  <si>
    <t>Note-1: Reading of meter at RAMCO factory taken over phone</t>
  </si>
  <si>
    <t>Assistant Engineer (Ele)
66/11kV Sub-station, Mathod
-------------------------</t>
  </si>
  <si>
    <t>Assistant Executive  Engineer (Ele)
220kV RS&amp;SS Division, 
Chitradurga
-------------------------</t>
  </si>
  <si>
    <t>Executive  Engineer (Ele)
220kV RS&amp;SS Division,
Chitradurga
-------------------------</t>
  </si>
  <si>
    <t>Meter at MATHOD station .</t>
  </si>
  <si>
    <t>F-6</t>
  </si>
  <si>
    <t>Meter at factory</t>
  </si>
  <si>
    <t>F-3</t>
  </si>
  <si>
    <t>Mengasandra</t>
  </si>
  <si>
    <t>Q0469792</t>
  </si>
  <si>
    <t>Q0603816</t>
  </si>
  <si>
    <t>RAMCO AT FACTORY</t>
  </si>
  <si>
    <t>200/2</t>
  </si>
  <si>
    <t>F10</t>
  </si>
  <si>
    <t>KA 900053</t>
  </si>
  <si>
    <t>Meter at Ramco factory</t>
  </si>
  <si>
    <t>F-15</t>
  </si>
  <si>
    <t>Kasappanahalli</t>
  </si>
  <si>
    <t>Q0704621</t>
  </si>
  <si>
    <t>New feeder charged on 24.05.2024 @18:55 hrs</t>
  </si>
  <si>
    <t>F-14</t>
  </si>
  <si>
    <t>Arehalli</t>
  </si>
  <si>
    <t>11kv</t>
  </si>
  <si>
    <t>Q0704607</t>
  </si>
  <si>
    <t>New feeder charged on 23.09.2024 @09:40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</si>
</sst>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00"/>
    <numFmt numFmtId="166" formatCode="0.000"/>
  </numFmts>
  <fonts count="74">
    <font>
      <sz val="10"/>
      <name val="Arial"/>
      <charset val="134"/>
    </font>
    <font>
      <sz val="10"/>
      <color indexed="8"/>
      <name val="Garamond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name val="Garamond"/>
      <family val="1"/>
    </font>
    <font>
      <sz val="10"/>
      <color rgb="FFFF0000"/>
      <name val="Book Antiqua"/>
      <family val="1"/>
    </font>
    <font>
      <sz val="10"/>
      <name val="Book Antiqua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Garamond"/>
      <family val="1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Book Antiqua"/>
      <family val="1"/>
    </font>
    <font>
      <b/>
      <u/>
      <sz val="18"/>
      <color indexed="8"/>
      <name val="Book Antiqua"/>
      <family val="1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b/>
      <sz val="16"/>
      <name val="Book Antiqua"/>
      <family val="1"/>
    </font>
    <font>
      <b/>
      <sz val="16"/>
      <color rgb="FFFF000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2"/>
      <color rgb="FFFF0000"/>
      <name val="Book Antiqua"/>
      <family val="1"/>
    </font>
    <font>
      <b/>
      <sz val="12"/>
      <color theme="1"/>
      <name val="Book Antiqua"/>
      <family val="1"/>
    </font>
    <font>
      <sz val="12"/>
      <color indexed="8"/>
      <name val="Arial"/>
      <family val="2"/>
    </font>
    <font>
      <b/>
      <sz val="12"/>
      <color indexed="8"/>
      <name val="Garamond"/>
      <family val="1"/>
    </font>
    <font>
      <b/>
      <sz val="12"/>
      <color indexed="8"/>
      <name val="Arial"/>
      <family val="2"/>
    </font>
    <font>
      <sz val="14"/>
      <color indexed="10"/>
      <name val="Garamond"/>
      <family val="1"/>
    </font>
    <font>
      <b/>
      <sz val="14"/>
      <color indexed="8"/>
      <name val="Book Antiqua"/>
      <family val="1"/>
    </font>
    <font>
      <b/>
      <sz val="18"/>
      <color indexed="8"/>
      <name val="Book Antiqua"/>
      <family val="1"/>
    </font>
    <font>
      <sz val="12"/>
      <name val="Garamond"/>
      <family val="1"/>
    </font>
    <font>
      <b/>
      <sz val="14"/>
      <color rgb="FFFF0000"/>
      <name val="Book Antiqua"/>
      <family val="1"/>
    </font>
    <font>
      <b/>
      <sz val="12"/>
      <color rgb="FFFF0000"/>
      <name val="Times New Roman"/>
      <family val="1"/>
    </font>
    <font>
      <b/>
      <sz val="14"/>
      <color indexed="8"/>
      <name val="Arial"/>
      <family val="2"/>
    </font>
    <font>
      <b/>
      <sz val="14"/>
      <color indexed="8"/>
      <name val="Arial Unicode MS"/>
      <family val="2"/>
    </font>
    <font>
      <b/>
      <sz val="16"/>
      <color rgb="FFFF0000"/>
      <name val="Garamond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Garamond"/>
      <family val="1"/>
    </font>
    <font>
      <b/>
      <u/>
      <sz val="14"/>
      <name val="Garamond"/>
      <family val="1"/>
    </font>
    <font>
      <b/>
      <sz val="14"/>
      <name val="Garamond"/>
      <family val="1"/>
    </font>
    <font>
      <b/>
      <sz val="12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Garamond"/>
      <family val="1"/>
    </font>
    <font>
      <b/>
      <sz val="10"/>
      <name val="Book Antiqua"/>
      <family val="1"/>
    </font>
    <font>
      <sz val="14"/>
      <name val="Garamond"/>
      <family val="1"/>
    </font>
    <font>
      <b/>
      <sz val="11"/>
      <color rgb="FFFF0000"/>
      <name val="Garamond"/>
      <family val="1"/>
    </font>
    <font>
      <b/>
      <sz val="8"/>
      <name val="Garamond"/>
      <family val="1"/>
    </font>
    <font>
      <sz val="11"/>
      <name val="Calibri"/>
      <family val="2"/>
    </font>
    <font>
      <sz val="12"/>
      <color indexed="9"/>
      <name val="Times New Roman"/>
      <family val="1"/>
    </font>
    <font>
      <sz val="11"/>
      <color indexed="8"/>
      <name val="Calibri"/>
      <family val="2"/>
    </font>
    <font>
      <sz val="12"/>
      <color indexed="10"/>
      <name val="Times New Roman"/>
      <family val="1"/>
    </font>
    <font>
      <sz val="12"/>
      <color indexed="20"/>
      <name val="Times New Roman"/>
      <family val="1"/>
    </font>
    <font>
      <b/>
      <sz val="12"/>
      <color indexed="52"/>
      <name val="Times New Roman"/>
      <family val="1"/>
    </font>
    <font>
      <i/>
      <sz val="12"/>
      <color indexed="23"/>
      <name val="Times New Roman"/>
      <family val="1"/>
    </font>
    <font>
      <b/>
      <sz val="18"/>
      <color indexed="56"/>
      <name val="Cambria"/>
      <family val="1"/>
    </font>
    <font>
      <sz val="12"/>
      <color indexed="17"/>
      <name val="Times New Roman"/>
      <family val="1"/>
    </font>
    <font>
      <b/>
      <sz val="11"/>
      <color indexed="56"/>
      <name val="Times New Roman"/>
      <family val="1"/>
    </font>
    <font>
      <b/>
      <sz val="15"/>
      <color indexed="56"/>
      <name val="Times New Roman"/>
      <family val="1"/>
    </font>
    <font>
      <i/>
      <sz val="11"/>
      <color indexed="8"/>
      <name val="Calibri"/>
      <family val="2"/>
    </font>
    <font>
      <sz val="12"/>
      <color indexed="52"/>
      <name val="Times New Roman"/>
      <family val="1"/>
    </font>
    <font>
      <b/>
      <sz val="12"/>
      <color indexed="63"/>
      <name val="Times New Roman"/>
      <family val="1"/>
    </font>
    <font>
      <sz val="12"/>
      <color indexed="62"/>
      <name val="Times New Roman"/>
      <family val="1"/>
    </font>
    <font>
      <sz val="12"/>
      <color indexed="60"/>
      <name val="Times New Roman"/>
      <family val="1"/>
    </font>
    <font>
      <b/>
      <sz val="13"/>
      <color indexed="56"/>
      <name val="Times New Roman"/>
      <family val="1"/>
    </font>
    <font>
      <b/>
      <sz val="12"/>
      <color indexed="9"/>
      <name val="Times New Roman"/>
      <family val="1"/>
    </font>
    <font>
      <sz val="10"/>
      <color rgb="FFFF0000"/>
      <name val="Book Antiqua"/>
      <family val="1"/>
    </font>
    <font>
      <sz val="12"/>
      <color indexed="8"/>
      <name val="Book Antiqua"/>
      <family val="1"/>
    </font>
    <font>
      <sz val="16"/>
      <color rgb="FFFF0000"/>
      <name val="Book Antiqua"/>
      <family val="1"/>
    </font>
    <font>
      <b/>
      <sz val="11"/>
      <color indexed="8"/>
      <name val="Book Antiqua"/>
      <family val="1"/>
    </font>
    <font>
      <sz val="6"/>
      <name val="Garamond"/>
      <family val="1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92">
    <xf numFmtId="0" fontId="0" fillId="0" borderId="0"/>
    <xf numFmtId="0" fontId="54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52" fillId="19" borderId="0" applyNumberFormat="0" applyBorder="0" applyAlignment="0" applyProtection="0"/>
    <xf numFmtId="0" fontId="58" fillId="0" borderId="0" applyNumberFormat="0" applyFill="0" applyBorder="0" applyAlignment="0" applyProtection="0"/>
    <xf numFmtId="0" fontId="60" fillId="0" borderId="23" applyNumberFormat="0" applyFill="0" applyAlignment="0" applyProtection="0"/>
    <xf numFmtId="0" fontId="55" fillId="13" borderId="0" applyNumberFormat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0" fillId="0" borderId="23" applyNumberFormat="0" applyFill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58" fillId="0" borderId="0" applyNumberFormat="0" applyFill="0" applyBorder="0" applyAlignment="0" applyProtection="0"/>
    <xf numFmtId="164" fontId="36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59" fillId="18" borderId="0" applyNumberFormat="0" applyBorder="0" applyAlignment="0" applyProtection="0"/>
    <xf numFmtId="0" fontId="8" fillId="13" borderId="0" applyNumberFormat="0" applyBorder="0" applyAlignment="0" applyProtection="0"/>
    <xf numFmtId="0" fontId="59" fillId="18" borderId="0" applyNumberFormat="0" applyBorder="0" applyAlignment="0" applyProtection="0"/>
    <xf numFmtId="0" fontId="58" fillId="0" borderId="0" applyNumberFormat="0" applyFill="0" applyBorder="0" applyAlignment="0" applyProtection="0"/>
    <xf numFmtId="0" fontId="8" fillId="13" borderId="0" applyNumberFormat="0" applyBorder="0" applyAlignment="0" applyProtection="0"/>
    <xf numFmtId="0" fontId="53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9" fontId="36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58" fillId="0" borderId="0" applyNumberFormat="0" applyFill="0" applyBorder="0" applyAlignment="0" applyProtection="0"/>
    <xf numFmtId="0" fontId="52" fillId="19" borderId="0" applyNumberFormat="0" applyBorder="0" applyAlignment="0" applyProtection="0"/>
    <xf numFmtId="0" fontId="58" fillId="0" borderId="0" applyNumberForma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2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9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20" borderId="0" applyNumberFormat="0" applyBorder="0" applyAlignment="0" applyProtection="0"/>
    <xf numFmtId="0" fontId="8" fillId="6" borderId="0" applyNumberFormat="0" applyBorder="0" applyAlignment="0" applyProtection="0"/>
    <xf numFmtId="0" fontId="8" fillId="2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52" fillId="21" borderId="0" applyNumberFormat="0" applyBorder="0" applyAlignment="0" applyProtection="0"/>
    <xf numFmtId="0" fontId="8" fillId="9" borderId="0" applyNumberFormat="0" applyBorder="0" applyAlignment="0" applyProtection="0"/>
    <xf numFmtId="0" fontId="36" fillId="0" borderId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2" fillId="19" borderId="0" applyNumberFormat="0" applyBorder="0" applyAlignment="0" applyProtection="0"/>
    <xf numFmtId="0" fontId="8" fillId="5" borderId="0" applyNumberFormat="0" applyBorder="0" applyAlignment="0" applyProtection="0"/>
    <xf numFmtId="0" fontId="52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52" fillId="10" borderId="0" applyNumberFormat="0" applyBorder="0" applyAlignment="0" applyProtection="0"/>
    <xf numFmtId="0" fontId="8" fillId="21" borderId="0" applyNumberFormat="0" applyBorder="0" applyAlignment="0" applyProtection="0"/>
    <xf numFmtId="0" fontId="52" fillId="10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52" fillId="24" borderId="0" applyNumberFormat="0" applyBorder="0" applyAlignment="0" applyProtection="0"/>
    <xf numFmtId="0" fontId="8" fillId="20" borderId="0" applyNumberFormat="0" applyBorder="0" applyAlignment="0" applyProtection="0"/>
    <xf numFmtId="0" fontId="52" fillId="24" borderId="0" applyNumberFormat="0" applyBorder="0" applyAlignment="0" applyProtection="0"/>
    <xf numFmtId="0" fontId="8" fillId="20" borderId="0" applyNumberFormat="0" applyBorder="0" applyAlignment="0" applyProtection="0"/>
    <xf numFmtId="9" fontId="36" fillId="0" borderId="0" applyFont="0" applyFill="0" applyBorder="0" applyAlignment="0" applyProtection="0"/>
    <xf numFmtId="0" fontId="8" fillId="9" borderId="0" applyNumberFormat="0" applyBorder="0" applyAlignment="0" applyProtection="0"/>
    <xf numFmtId="9" fontId="36" fillId="0" borderId="0" applyFont="0" applyFill="0" applyBorder="0" applyAlignment="0" applyProtection="0"/>
    <xf numFmtId="0" fontId="8" fillId="9" borderId="0" applyNumberFormat="0" applyBorder="0" applyAlignment="0" applyProtection="0"/>
    <xf numFmtId="9" fontId="36" fillId="0" borderId="0" applyFont="0" applyFill="0" applyBorder="0" applyAlignment="0" applyProtection="0"/>
    <xf numFmtId="0" fontId="8" fillId="9" borderId="0" applyNumberFormat="0" applyBorder="0" applyAlignment="0" applyProtection="0"/>
    <xf numFmtId="9" fontId="36" fillId="0" borderId="0" applyFont="0" applyFill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8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5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164" fontId="36" fillId="0" borderId="0" applyFont="0" applyFill="0" applyBorder="0" applyAlignment="0" applyProtection="0"/>
    <xf numFmtId="0" fontId="52" fillId="10" borderId="0" applyNumberFormat="0" applyBorder="0" applyAlignment="0" applyProtection="0"/>
    <xf numFmtId="164" fontId="36" fillId="0" borderId="0" applyFont="0" applyFill="0" applyBorder="0" applyAlignment="0" applyProtection="0"/>
    <xf numFmtId="0" fontId="52" fillId="10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4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4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16" borderId="28" applyNumberFormat="0" applyAlignment="0" applyProtection="0"/>
    <xf numFmtId="0" fontId="56" fillId="16" borderId="28" applyNumberFormat="0" applyAlignment="0" applyProtection="0"/>
    <xf numFmtId="0" fontId="56" fillId="16" borderId="28" applyNumberFormat="0" applyAlignment="0" applyProtection="0"/>
    <xf numFmtId="0" fontId="56" fillId="16" borderId="28" applyNumberFormat="0" applyAlignment="0" applyProtection="0"/>
    <xf numFmtId="0" fontId="56" fillId="16" borderId="28" applyNumberFormat="0" applyAlignment="0" applyProtection="0"/>
    <xf numFmtId="0" fontId="56" fillId="16" borderId="28" applyNumberFormat="0" applyAlignment="0" applyProtection="0"/>
    <xf numFmtId="0" fontId="68" fillId="7" borderId="24" applyNumberFormat="0" applyAlignment="0" applyProtection="0"/>
    <xf numFmtId="0" fontId="68" fillId="7" borderId="24" applyNumberFormat="0" applyAlignment="0" applyProtection="0"/>
    <xf numFmtId="0" fontId="68" fillId="7" borderId="24" applyNumberFormat="0" applyAlignment="0" applyProtection="0"/>
    <xf numFmtId="0" fontId="68" fillId="7" borderId="24" applyNumberFormat="0" applyAlignment="0" applyProtection="0"/>
    <xf numFmtId="0" fontId="68" fillId="7" borderId="24" applyNumberFormat="0" applyAlignment="0" applyProtection="0"/>
    <xf numFmtId="0" fontId="66" fillId="22" borderId="0" applyNumberFormat="0" applyBorder="0" applyAlignment="0" applyProtection="0"/>
    <xf numFmtId="0" fontId="68" fillId="7" borderId="24" applyNumberFormat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53" fillId="0" borderId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67" fillId="0" borderId="31" applyNumberFormat="0" applyFill="0" applyAlignment="0" applyProtection="0"/>
    <xf numFmtId="164" fontId="36" fillId="0" borderId="0" applyFont="0" applyFill="0" applyBorder="0" applyAlignment="0" applyProtection="0"/>
    <xf numFmtId="0" fontId="36" fillId="15" borderId="27" applyNumberFormat="0" applyFont="0" applyAlignment="0" applyProtection="0"/>
    <xf numFmtId="164" fontId="3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6" fillId="15" borderId="27" applyNumberFormat="0" applyFont="0" applyAlignment="0" applyProtection="0"/>
    <xf numFmtId="0" fontId="59" fillId="18" borderId="0" applyNumberFormat="0" applyBorder="0" applyAlignment="0" applyProtection="0"/>
    <xf numFmtId="0" fontId="36" fillId="15" borderId="27" applyNumberFormat="0" applyFont="0" applyAlignment="0" applyProtection="0"/>
    <xf numFmtId="0" fontId="59" fillId="18" borderId="0" applyNumberFormat="0" applyBorder="0" applyAlignment="0" applyProtection="0"/>
    <xf numFmtId="0" fontId="36" fillId="15" borderId="27" applyNumberFormat="0" applyFont="0" applyAlignment="0" applyProtection="0"/>
    <xf numFmtId="0" fontId="59" fillId="18" borderId="0" applyNumberFormat="0" applyBorder="0" applyAlignment="0" applyProtection="0"/>
    <xf numFmtId="0" fontId="59" fillId="18" borderId="0" applyNumberFormat="0" applyBorder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61" fillId="0" borderId="26" applyNumberFormat="0" applyFill="0" applyAlignment="0" applyProtection="0"/>
    <xf numFmtId="0" fontId="36" fillId="0" borderId="0"/>
    <xf numFmtId="0" fontId="61" fillId="0" borderId="26" applyNumberFormat="0" applyFill="0" applyAlignment="0" applyProtection="0"/>
    <xf numFmtId="0" fontId="36" fillId="0" borderId="0"/>
    <xf numFmtId="0" fontId="61" fillId="0" borderId="26" applyNumberFormat="0" applyFill="0" applyAlignment="0" applyProtection="0"/>
    <xf numFmtId="0" fontId="36" fillId="0" borderId="0"/>
    <xf numFmtId="0" fontId="61" fillId="0" borderId="26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5" fillId="17" borderId="28" applyNumberFormat="0" applyAlignment="0" applyProtection="0"/>
    <xf numFmtId="0" fontId="60" fillId="0" borderId="23" applyNumberFormat="0" applyFill="0" applyAlignment="0" applyProtection="0"/>
    <xf numFmtId="0" fontId="65" fillId="17" borderId="28" applyNumberFormat="0" applyAlignment="0" applyProtection="0"/>
    <xf numFmtId="0" fontId="60" fillId="0" borderId="23" applyNumberFormat="0" applyFill="0" applyAlignment="0" applyProtection="0"/>
    <xf numFmtId="0" fontId="65" fillId="17" borderId="28" applyNumberFormat="0" applyAlignment="0" applyProtection="0"/>
    <xf numFmtId="0" fontId="60" fillId="0" borderId="23" applyNumberFormat="0" applyFill="0" applyAlignment="0" applyProtection="0"/>
    <xf numFmtId="0" fontId="60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5" fillId="17" borderId="28" applyNumberFormat="0" applyAlignment="0" applyProtection="0"/>
    <xf numFmtId="0" fontId="65" fillId="17" borderId="28" applyNumberFormat="0" applyAlignment="0" applyProtection="0"/>
    <xf numFmtId="0" fontId="65" fillId="17" borderId="28" applyNumberFormat="0" applyAlignment="0" applyProtection="0"/>
    <xf numFmtId="0" fontId="63" fillId="0" borderId="29" applyNumberFormat="0" applyFill="0" applyAlignment="0" applyProtection="0"/>
    <xf numFmtId="0" fontId="63" fillId="0" borderId="29" applyNumberFormat="0" applyFill="0" applyAlignment="0" applyProtection="0"/>
    <xf numFmtId="0" fontId="36" fillId="0" borderId="0"/>
    <xf numFmtId="0" fontId="63" fillId="0" borderId="29" applyNumberFormat="0" applyFill="0" applyAlignment="0" applyProtection="0"/>
    <xf numFmtId="0" fontId="53" fillId="0" borderId="0"/>
    <xf numFmtId="0" fontId="63" fillId="0" borderId="29" applyNumberFormat="0" applyFill="0" applyAlignment="0" applyProtection="0"/>
    <xf numFmtId="0" fontId="53" fillId="0" borderId="0"/>
    <xf numFmtId="0" fontId="63" fillId="0" borderId="29" applyNumberFormat="0" applyFill="0" applyAlignment="0" applyProtection="0"/>
    <xf numFmtId="0" fontId="53" fillId="0" borderId="0"/>
    <xf numFmtId="0" fontId="63" fillId="0" borderId="29" applyNumberFormat="0" applyFill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66" fillId="22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15" borderId="27" applyNumberFormat="0" applyFont="0" applyAlignment="0" applyProtection="0"/>
    <xf numFmtId="0" fontId="36" fillId="15" borderId="27" applyNumberFormat="0" applyFont="0" applyAlignment="0" applyProtection="0"/>
    <xf numFmtId="0" fontId="64" fillId="16" borderId="30" applyNumberFormat="0" applyAlignment="0" applyProtection="0"/>
    <xf numFmtId="0" fontId="64" fillId="16" borderId="30" applyNumberFormat="0" applyAlignment="0" applyProtection="0"/>
    <xf numFmtId="0" fontId="64" fillId="16" borderId="30" applyNumberFormat="0" applyAlignment="0" applyProtection="0"/>
    <xf numFmtId="0" fontId="64" fillId="16" borderId="30" applyNumberFormat="0" applyAlignment="0" applyProtection="0"/>
    <xf numFmtId="0" fontId="64" fillId="16" borderId="30" applyNumberFormat="0" applyAlignment="0" applyProtection="0"/>
    <xf numFmtId="0" fontId="64" fillId="16" borderId="30" applyNumberForma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25" applyNumberFormat="0" applyFill="0" applyAlignment="0" applyProtection="0"/>
    <xf numFmtId="0" fontId="3" fillId="0" borderId="25" applyNumberFormat="0" applyFill="0" applyAlignment="0" applyProtection="0"/>
    <xf numFmtId="0" fontId="3" fillId="0" borderId="25" applyNumberFormat="0" applyFill="0" applyAlignment="0" applyProtection="0"/>
    <xf numFmtId="0" fontId="3" fillId="0" borderId="25" applyNumberFormat="0" applyFill="0" applyAlignment="0" applyProtection="0"/>
    <xf numFmtId="0" fontId="3" fillId="0" borderId="25" applyNumberFormat="0" applyFill="0" applyAlignment="0" applyProtection="0"/>
    <xf numFmtId="0" fontId="3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26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9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" fontId="17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7" fontId="19" fillId="2" borderId="6" xfId="0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8" fillId="2" borderId="8" xfId="216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9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0" fontId="25" fillId="0" borderId="0" xfId="0" applyFont="1" applyAlignment="1">
      <alignment horizontal="center" wrapText="1"/>
    </xf>
    <xf numFmtId="165" fontId="22" fillId="0" borderId="0" xfId="0" applyNumberFormat="1" applyFont="1" applyAlignment="1">
      <alignment horizontal="center"/>
    </xf>
    <xf numFmtId="0" fontId="26" fillId="4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" fontId="26" fillId="0" borderId="0" xfId="0" applyNumberFormat="1" applyFont="1" applyAlignment="1" applyProtection="1">
      <alignment horizontal="center" vertical="center"/>
      <protection locked="0"/>
    </xf>
    <xf numFmtId="2" fontId="26" fillId="0" borderId="0" xfId="0" applyNumberFormat="1" applyFont="1" applyAlignment="1" applyProtection="1">
      <alignment horizontal="center" vertical="center"/>
      <protection locked="0"/>
    </xf>
    <xf numFmtId="0" fontId="27" fillId="0" borderId="3" xfId="0" applyFont="1" applyBorder="1" applyAlignment="1">
      <alignment vertical="center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26" fillId="0" borderId="6" xfId="0" applyNumberFormat="1" applyFont="1" applyBorder="1" applyAlignment="1" applyProtection="1">
      <alignment horizontal="center" vertical="center" wrapText="1"/>
      <protection locked="0"/>
    </xf>
    <xf numFmtId="166" fontId="30" fillId="2" borderId="1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17" fontId="33" fillId="0" borderId="0" xfId="246" applyNumberFormat="1" applyFont="1" applyAlignment="1">
      <alignment horizontal="left" vertical="center"/>
    </xf>
    <xf numFmtId="0" fontId="27" fillId="0" borderId="4" xfId="0" applyFont="1" applyBorder="1" applyAlignment="1">
      <alignment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6" fillId="0" borderId="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1" fontId="34" fillId="2" borderId="1" xfId="0" applyNumberFormat="1" applyFont="1" applyFill="1" applyBorder="1" applyAlignment="1">
      <alignment horizontal="center" vertical="center"/>
    </xf>
    <xf numFmtId="2" fontId="34" fillId="2" borderId="1" xfId="0" applyNumberFormat="1" applyFont="1" applyFill="1" applyBorder="1" applyAlignment="1">
      <alignment horizontal="center" vertical="center"/>
    </xf>
    <xf numFmtId="2" fontId="26" fillId="0" borderId="0" xfId="0" applyNumberFormat="1" applyFont="1" applyAlignment="1" applyProtection="1">
      <alignment horizontal="center" vertical="center" wrapText="1"/>
      <protection locked="0"/>
    </xf>
    <xf numFmtId="0" fontId="35" fillId="0" borderId="0" xfId="0" applyFont="1"/>
    <xf numFmtId="0" fontId="36" fillId="0" borderId="0" xfId="246" applyFont="1"/>
    <xf numFmtId="0" fontId="38" fillId="0" borderId="0" xfId="246" applyFont="1" applyAlignment="1">
      <alignment horizontal="center"/>
    </xf>
    <xf numFmtId="0" fontId="39" fillId="0" borderId="0" xfId="246" applyFont="1" applyAlignment="1">
      <alignment horizontal="center"/>
    </xf>
    <xf numFmtId="0" fontId="40" fillId="0" borderId="0" xfId="246" applyFont="1"/>
    <xf numFmtId="0" fontId="41" fillId="0" borderId="0" xfId="246" applyFont="1"/>
    <xf numFmtId="0" fontId="42" fillId="0" borderId="0" xfId="246" applyFont="1"/>
    <xf numFmtId="0" fontId="42" fillId="0" borderId="0" xfId="246" applyFont="1" applyAlignment="1">
      <alignment horizontal="center"/>
    </xf>
    <xf numFmtId="0" fontId="41" fillId="2" borderId="1" xfId="246" applyFont="1" applyFill="1" applyBorder="1" applyAlignment="1">
      <alignment horizontal="center" vertical="center" wrapText="1"/>
    </xf>
    <xf numFmtId="0" fontId="42" fillId="2" borderId="7" xfId="246" applyFont="1" applyFill="1" applyBorder="1" applyAlignment="1">
      <alignment horizontal="center" vertical="center" wrapText="1"/>
    </xf>
    <xf numFmtId="0" fontId="43" fillId="2" borderId="17" xfId="246" applyFont="1" applyFill="1" applyBorder="1" applyAlignment="1">
      <alignment horizontal="left" vertical="center" wrapText="1"/>
    </xf>
    <xf numFmtId="0" fontId="42" fillId="2" borderId="1" xfId="246" applyFont="1" applyFill="1" applyBorder="1" applyAlignment="1">
      <alignment horizontal="center" vertical="center" wrapText="1"/>
    </xf>
    <xf numFmtId="166" fontId="5" fillId="2" borderId="1" xfId="246" applyNumberFormat="1" applyFont="1" applyFill="1" applyBorder="1" applyAlignment="1">
      <alignment horizontal="right" vertical="center"/>
    </xf>
    <xf numFmtId="2" fontId="6" fillId="2" borderId="1" xfId="246" applyNumberFormat="1" applyFont="1" applyFill="1" applyBorder="1" applyAlignment="1">
      <alignment horizontal="right" vertical="center" wrapText="1"/>
    </xf>
    <xf numFmtId="0" fontId="42" fillId="2" borderId="6" xfId="246" applyFont="1" applyFill="1" applyBorder="1" applyAlignment="1">
      <alignment horizontal="center" vertical="center" wrapText="1"/>
    </xf>
    <xf numFmtId="0" fontId="42" fillId="2" borderId="18" xfId="246" applyFont="1" applyFill="1" applyBorder="1" applyAlignment="1">
      <alignment horizontal="left" vertical="center"/>
    </xf>
    <xf numFmtId="0" fontId="44" fillId="2" borderId="19" xfId="246" applyFont="1" applyFill="1" applyBorder="1" applyAlignment="1">
      <alignment horizontal="left" vertical="center"/>
    </xf>
    <xf numFmtId="0" fontId="42" fillId="2" borderId="6" xfId="246" applyFont="1" applyFill="1" applyBorder="1" applyAlignment="1">
      <alignment horizontal="center" vertical="center"/>
    </xf>
    <xf numFmtId="0" fontId="44" fillId="2" borderId="19" xfId="246" applyFont="1" applyFill="1" applyBorder="1" applyAlignment="1">
      <alignment vertical="center"/>
    </xf>
    <xf numFmtId="0" fontId="42" fillId="2" borderId="1" xfId="246" applyFont="1" applyFill="1" applyBorder="1" applyAlignment="1">
      <alignment horizontal="center" vertical="center"/>
    </xf>
    <xf numFmtId="0" fontId="42" fillId="2" borderId="2" xfId="246" applyFont="1" applyFill="1" applyBorder="1" applyAlignment="1">
      <alignment horizontal="left" vertical="center"/>
    </xf>
    <xf numFmtId="0" fontId="44" fillId="2" borderId="17" xfId="246" applyFont="1" applyFill="1" applyBorder="1" applyAlignment="1">
      <alignment horizontal="left" vertical="center" wrapText="1"/>
    </xf>
    <xf numFmtId="1" fontId="5" fillId="2" borderId="1" xfId="246" applyNumberFormat="1" applyFont="1" applyFill="1" applyBorder="1" applyAlignment="1">
      <alignment horizontal="right" vertical="center"/>
    </xf>
    <xf numFmtId="0" fontId="44" fillId="2" borderId="17" xfId="246" applyFont="1" applyFill="1" applyBorder="1" applyAlignment="1">
      <alignment horizontal="left" vertical="center"/>
    </xf>
    <xf numFmtId="0" fontId="45" fillId="0" borderId="17" xfId="246" applyFont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right"/>
    </xf>
    <xf numFmtId="166" fontId="5" fillId="3" borderId="1" xfId="0" applyNumberFormat="1" applyFont="1" applyFill="1" applyBorder="1" applyAlignment="1">
      <alignment horizontal="right"/>
    </xf>
    <xf numFmtId="0" fontId="46" fillId="2" borderId="0" xfId="246" applyFont="1" applyFill="1" applyAlignment="1">
      <alignment horizontal="center"/>
    </xf>
    <xf numFmtId="0" fontId="4" fillId="2" borderId="0" xfId="246" applyFont="1" applyFill="1" applyAlignment="1">
      <alignment horizontal="center"/>
    </xf>
    <xf numFmtId="0" fontId="42" fillId="2" borderId="1" xfId="246" applyFont="1" applyFill="1" applyBorder="1" applyAlignment="1">
      <alignment horizontal="center"/>
    </xf>
    <xf numFmtId="0" fontId="5" fillId="2" borderId="1" xfId="246" applyFont="1" applyFill="1" applyBorder="1" applyAlignment="1">
      <alignment horizontal="right"/>
    </xf>
    <xf numFmtId="0" fontId="42" fillId="2" borderId="1" xfId="246" applyFont="1" applyFill="1" applyBorder="1" applyAlignment="1">
      <alignment horizontal="right"/>
    </xf>
    <xf numFmtId="2" fontId="6" fillId="3" borderId="1" xfId="246" applyNumberFormat="1" applyFont="1" applyFill="1" applyBorder="1" applyAlignment="1">
      <alignment horizontal="right" vertical="center" wrapText="1"/>
    </xf>
    <xf numFmtId="0" fontId="4" fillId="2" borderId="0" xfId="246" applyFont="1" applyFill="1" applyAlignment="1">
      <alignment wrapText="1"/>
    </xf>
    <xf numFmtId="0" fontId="5" fillId="2" borderId="1" xfId="246" applyFont="1" applyFill="1" applyBorder="1" applyAlignment="1">
      <alignment horizontal="right" vertical="center"/>
    </xf>
    <xf numFmtId="0" fontId="4" fillId="0" borderId="0" xfId="246" applyFont="1" applyAlignment="1">
      <alignment wrapText="1"/>
    </xf>
    <xf numFmtId="0" fontId="40" fillId="0" borderId="0" xfId="246" applyFont="1" applyAlignment="1">
      <alignment horizontal="center" wrapText="1"/>
    </xf>
    <xf numFmtId="0" fontId="48" fillId="0" borderId="0" xfId="246" applyFont="1" applyAlignment="1">
      <alignment horizontal="center" wrapText="1"/>
    </xf>
    <xf numFmtId="0" fontId="46" fillId="0" borderId="0" xfId="246" applyFont="1"/>
    <xf numFmtId="0" fontId="4" fillId="0" borderId="0" xfId="246" applyFont="1" applyAlignment="1">
      <alignment horizontal="center"/>
    </xf>
    <xf numFmtId="0" fontId="41" fillId="0" borderId="0" xfId="246" applyFont="1" applyAlignment="1">
      <alignment horizontal="center"/>
    </xf>
    <xf numFmtId="17" fontId="49" fillId="0" borderId="0" xfId="246" applyNumberFormat="1" applyFont="1" applyAlignment="1">
      <alignment horizontal="center"/>
    </xf>
    <xf numFmtId="17" fontId="49" fillId="0" borderId="0" xfId="246" applyNumberFormat="1" applyFont="1" applyAlignment="1">
      <alignment horizontal="left"/>
    </xf>
    <xf numFmtId="0" fontId="4" fillId="2" borderId="1" xfId="246" applyFont="1" applyFill="1" applyBorder="1" applyAlignment="1">
      <alignment horizontal="center" vertical="center" wrapText="1"/>
    </xf>
    <xf numFmtId="0" fontId="50" fillId="2" borderId="1" xfId="246" applyFont="1" applyFill="1" applyBorder="1" applyAlignment="1">
      <alignment horizontal="center" vertical="center" wrapText="1"/>
    </xf>
    <xf numFmtId="0" fontId="6" fillId="2" borderId="1" xfId="246" applyFont="1" applyFill="1" applyBorder="1" applyAlignment="1">
      <alignment horizontal="right" vertical="center" wrapText="1"/>
    </xf>
    <xf numFmtId="0" fontId="6" fillId="2" borderId="7" xfId="246" applyFont="1" applyFill="1" applyBorder="1" applyAlignment="1">
      <alignment horizontal="right" vertical="center" wrapText="1"/>
    </xf>
    <xf numFmtId="2" fontId="6" fillId="2" borderId="7" xfId="246" applyNumberFormat="1" applyFont="1" applyFill="1" applyBorder="1" applyAlignment="1">
      <alignment horizontal="center" vertical="center" wrapText="1"/>
    </xf>
    <xf numFmtId="2" fontId="47" fillId="2" borderId="1" xfId="246" applyNumberFormat="1" applyFont="1" applyFill="1" applyBorder="1" applyAlignment="1">
      <alignment horizontal="right" vertical="center" wrapText="1"/>
    </xf>
    <xf numFmtId="0" fontId="6" fillId="2" borderId="1" xfId="246" applyFont="1" applyFill="1" applyBorder="1" applyAlignment="1">
      <alignment horizontal="right" vertical="center"/>
    </xf>
    <xf numFmtId="2" fontId="12" fillId="2" borderId="6" xfId="27" applyNumberFormat="1" applyFont="1" applyFill="1" applyBorder="1" applyAlignment="1" applyProtection="1">
      <alignment horizontal="center" vertical="center"/>
      <protection locked="0"/>
    </xf>
    <xf numFmtId="2" fontId="47" fillId="2" borderId="6" xfId="246" applyNumberFormat="1" applyFont="1" applyFill="1" applyBorder="1" applyAlignment="1">
      <alignment horizontal="right" vertical="center" wrapText="1"/>
    </xf>
    <xf numFmtId="0" fontId="46" fillId="2" borderId="6" xfId="246" applyFont="1" applyFill="1" applyBorder="1" applyAlignment="1">
      <alignment horizontal="center" vertical="center"/>
    </xf>
    <xf numFmtId="0" fontId="46" fillId="2" borderId="1" xfId="246" applyFont="1" applyFill="1" applyBorder="1" applyAlignment="1">
      <alignment horizontal="center" vertical="center" wrapText="1"/>
    </xf>
    <xf numFmtId="2" fontId="6" fillId="2" borderId="1" xfId="246" applyNumberFormat="1" applyFont="1" applyFill="1" applyBorder="1" applyAlignment="1">
      <alignment horizontal="center" vertical="center" wrapText="1"/>
    </xf>
    <xf numFmtId="0" fontId="46" fillId="2" borderId="1" xfId="246" applyFont="1" applyFill="1" applyBorder="1" applyAlignment="1">
      <alignment horizontal="center"/>
    </xf>
    <xf numFmtId="0" fontId="46" fillId="2" borderId="21" xfId="246" applyFont="1" applyFill="1" applyBorder="1" applyAlignment="1">
      <alignment horizontal="center" vertical="center" wrapText="1"/>
    </xf>
    <xf numFmtId="0" fontId="46" fillId="2" borderId="1" xfId="246" applyFont="1" applyFill="1" applyBorder="1" applyAlignment="1">
      <alignment horizontal="center" vertical="center"/>
    </xf>
    <xf numFmtId="0" fontId="6" fillId="2" borderId="21" xfId="216" applyFont="1" applyFill="1" applyBorder="1" applyAlignment="1">
      <alignment vertical="center" wrapText="1"/>
    </xf>
    <xf numFmtId="2" fontId="47" fillId="2" borderId="7" xfId="246" applyNumberFormat="1" applyFont="1" applyFill="1" applyBorder="1" applyAlignment="1">
      <alignment horizontal="center" vertical="center" wrapText="1"/>
    </xf>
    <xf numFmtId="0" fontId="46" fillId="2" borderId="7" xfId="246" applyFont="1" applyFill="1" applyBorder="1" applyAlignment="1">
      <alignment horizontal="center"/>
    </xf>
    <xf numFmtId="0" fontId="46" fillId="2" borderId="21" xfId="246" applyFont="1" applyFill="1" applyBorder="1" applyAlignment="1">
      <alignment vertical="center"/>
    </xf>
    <xf numFmtId="2" fontId="47" fillId="2" borderId="7" xfId="246" applyNumberFormat="1" applyFont="1" applyFill="1" applyBorder="1" applyAlignment="1">
      <alignment horizontal="right" vertical="center" wrapText="1"/>
    </xf>
    <xf numFmtId="0" fontId="41" fillId="2" borderId="0" xfId="246" applyFont="1" applyFill="1" applyAlignment="1">
      <alignment horizontal="center"/>
    </xf>
    <xf numFmtId="1" fontId="4" fillId="2" borderId="0" xfId="246" applyNumberFormat="1" applyFont="1" applyFill="1" applyAlignment="1">
      <alignment horizontal="center"/>
    </xf>
    <xf numFmtId="0" fontId="42" fillId="2" borderId="0" xfId="246" applyFont="1" applyFill="1" applyAlignment="1">
      <alignment horizontal="center" vertical="center"/>
    </xf>
    <xf numFmtId="0" fontId="6" fillId="3" borderId="1" xfId="246" applyFont="1" applyFill="1" applyBorder="1" applyAlignment="1">
      <alignment horizontal="right" vertical="center"/>
    </xf>
    <xf numFmtId="0" fontId="4" fillId="0" borderId="0" xfId="246" applyFont="1" applyAlignment="1">
      <alignment horizontal="center" wrapText="1"/>
    </xf>
    <xf numFmtId="0" fontId="4" fillId="0" borderId="0" xfId="246" applyFont="1"/>
    <xf numFmtId="0" fontId="35" fillId="0" borderId="0" xfId="246" applyFont="1"/>
    <xf numFmtId="1" fontId="71" fillId="2" borderId="1" xfId="246" applyNumberFormat="1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center" vertical="center" wrapText="1"/>
    </xf>
    <xf numFmtId="0" fontId="46" fillId="2" borderId="18" xfId="246" applyFont="1" applyFill="1" applyBorder="1" applyAlignment="1">
      <alignment horizontal="center" vertical="center" wrapText="1"/>
    </xf>
    <xf numFmtId="0" fontId="42" fillId="2" borderId="14" xfId="246" applyFont="1" applyFill="1" applyBorder="1" applyAlignment="1">
      <alignment horizontal="center" vertical="center" wrapText="1"/>
    </xf>
    <xf numFmtId="0" fontId="46" fillId="2" borderId="32" xfId="246" applyFont="1" applyFill="1" applyBorder="1" applyAlignment="1">
      <alignment horizontal="center" vertical="center" wrapText="1"/>
    </xf>
    <xf numFmtId="0" fontId="44" fillId="2" borderId="10" xfId="246" applyFont="1" applyFill="1" applyBorder="1" applyAlignment="1">
      <alignment vertical="center"/>
    </xf>
    <xf numFmtId="0" fontId="42" fillId="2" borderId="1" xfId="246" applyFont="1" applyFill="1" applyBorder="1" applyAlignment="1">
      <alignment vertical="center"/>
    </xf>
    <xf numFmtId="166" fontId="21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right" vertical="center"/>
    </xf>
    <xf numFmtId="0" fontId="42" fillId="2" borderId="9" xfId="246" applyFont="1" applyFill="1" applyBorder="1" applyAlignment="1">
      <alignment vertical="center" wrapText="1"/>
    </xf>
    <xf numFmtId="0" fontId="42" fillId="2" borderId="8" xfId="246" applyFont="1" applyFill="1" applyBorder="1" applyAlignment="1">
      <alignment vertical="center" wrapText="1"/>
    </xf>
    <xf numFmtId="0" fontId="42" fillId="2" borderId="13" xfId="246" applyFont="1" applyFill="1" applyBorder="1" applyAlignment="1">
      <alignment vertical="center" wrapText="1"/>
    </xf>
    <xf numFmtId="0" fontId="41" fillId="2" borderId="33" xfId="246" applyFont="1" applyFill="1" applyBorder="1" applyAlignment="1">
      <alignment horizontal="right"/>
    </xf>
    <xf numFmtId="2" fontId="47" fillId="2" borderId="33" xfId="246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166" fontId="5" fillId="2" borderId="33" xfId="246" applyNumberFormat="1" applyFont="1" applyFill="1" applyBorder="1" applyAlignment="1">
      <alignment horizontal="right" vertical="center"/>
    </xf>
    <xf numFmtId="0" fontId="6" fillId="2" borderId="33" xfId="246" applyFont="1" applyFill="1" applyBorder="1" applyAlignment="1">
      <alignment horizontal="right" vertical="center" wrapText="1"/>
    </xf>
    <xf numFmtId="2" fontId="6" fillId="2" borderId="14" xfId="246" applyNumberFormat="1" applyFont="1" applyFill="1" applyBorder="1" applyAlignment="1">
      <alignment horizontal="center" vertical="center" wrapText="1"/>
    </xf>
    <xf numFmtId="1" fontId="51" fillId="2" borderId="14" xfId="12" applyNumberFormat="1" applyFont="1" applyFill="1" applyBorder="1" applyAlignment="1" applyProtection="1">
      <alignment horizontal="center" vertical="center"/>
      <protection locked="0"/>
    </xf>
    <xf numFmtId="2" fontId="51" fillId="2" borderId="6" xfId="12" applyNumberFormat="1" applyFont="1" applyFill="1" applyBorder="1" applyAlignment="1" applyProtection="1">
      <alignment horizontal="center" vertical="center" wrapText="1"/>
      <protection locked="0"/>
    </xf>
    <xf numFmtId="0" fontId="46" fillId="2" borderId="33" xfId="246" applyFont="1" applyFill="1" applyBorder="1" applyAlignment="1">
      <alignment horizontal="center" vertical="center"/>
    </xf>
    <xf numFmtId="0" fontId="43" fillId="2" borderId="19" xfId="246" applyFont="1" applyFill="1" applyBorder="1" applyAlignment="1">
      <alignment vertical="center" wrapText="1"/>
    </xf>
    <xf numFmtId="0" fontId="46" fillId="2" borderId="6" xfId="246" applyFont="1" applyFill="1" applyBorder="1" applyAlignment="1">
      <alignment vertical="center" wrapText="1"/>
    </xf>
    <xf numFmtId="0" fontId="42" fillId="2" borderId="6" xfId="246" applyFont="1" applyFill="1" applyBorder="1" applyAlignment="1">
      <alignment vertical="center" wrapText="1"/>
    </xf>
    <xf numFmtId="0" fontId="42" fillId="2" borderId="18" xfId="246" applyFont="1" applyFill="1" applyBorder="1" applyAlignment="1">
      <alignment vertical="center"/>
    </xf>
    <xf numFmtId="0" fontId="42" fillId="2" borderId="9" xfId="246" applyFont="1" applyFill="1" applyBorder="1" applyAlignment="1">
      <alignment horizontal="left" vertical="center"/>
    </xf>
    <xf numFmtId="2" fontId="6" fillId="3" borderId="33" xfId="246" applyNumberFormat="1" applyFont="1" applyFill="1" applyBorder="1" applyAlignment="1">
      <alignment horizontal="right" vertical="center" wrapText="1"/>
    </xf>
    <xf numFmtId="0" fontId="6" fillId="2" borderId="33" xfId="246" applyFont="1" applyFill="1" applyBorder="1" applyAlignment="1">
      <alignment horizontal="right" vertical="center"/>
    </xf>
    <xf numFmtId="0" fontId="42" fillId="2" borderId="33" xfId="246" applyFont="1" applyFill="1" applyBorder="1" applyAlignment="1">
      <alignment horizontal="center" vertical="center"/>
    </xf>
    <xf numFmtId="0" fontId="44" fillId="2" borderId="34" xfId="246" applyFont="1" applyFill="1" applyBorder="1" applyAlignment="1">
      <alignment horizontal="left" vertical="center"/>
    </xf>
    <xf numFmtId="0" fontId="73" fillId="2" borderId="35" xfId="246" applyFont="1" applyFill="1" applyBorder="1" applyAlignment="1">
      <alignment horizontal="center" vertical="center" wrapText="1"/>
    </xf>
    <xf numFmtId="0" fontId="46" fillId="2" borderId="18" xfId="246" applyFont="1" applyFill="1" applyBorder="1" applyAlignment="1">
      <alignment vertical="center"/>
    </xf>
    <xf numFmtId="0" fontId="42" fillId="2" borderId="33" xfId="246" applyFont="1" applyFill="1" applyBorder="1" applyAlignment="1">
      <alignment horizontal="center" vertical="center" wrapText="1"/>
    </xf>
    <xf numFmtId="0" fontId="6" fillId="0" borderId="33" xfId="246" applyFont="1" applyBorder="1" applyAlignment="1">
      <alignment horizontal="center" vertical="center" wrapText="1"/>
    </xf>
    <xf numFmtId="0" fontId="45" fillId="0" borderId="19" xfId="246" applyFont="1" applyBorder="1" applyAlignment="1">
      <alignment horizontal="left" vertical="center" wrapText="1"/>
    </xf>
    <xf numFmtId="166" fontId="5" fillId="3" borderId="6" xfId="0" applyNumberFormat="1" applyFont="1" applyFill="1" applyBorder="1" applyAlignment="1">
      <alignment horizontal="right"/>
    </xf>
    <xf numFmtId="2" fontId="6" fillId="3" borderId="6" xfId="246" applyNumberFormat="1" applyFont="1" applyFill="1" applyBorder="1" applyAlignment="1">
      <alignment horizontal="right" vertical="center" wrapText="1"/>
    </xf>
    <xf numFmtId="0" fontId="6" fillId="2" borderId="6" xfId="246" applyFont="1" applyFill="1" applyBorder="1" applyAlignment="1">
      <alignment horizontal="right" vertical="center"/>
    </xf>
    <xf numFmtId="0" fontId="6" fillId="2" borderId="6" xfId="246" applyFont="1" applyFill="1" applyBorder="1" applyAlignment="1">
      <alignment horizontal="right" vertical="center" wrapText="1"/>
    </xf>
    <xf numFmtId="2" fontId="6" fillId="2" borderId="6" xfId="246" applyNumberFormat="1" applyFont="1" applyFill="1" applyBorder="1" applyAlignment="1">
      <alignment horizontal="center" vertical="center" wrapText="1"/>
    </xf>
    <xf numFmtId="0" fontId="42" fillId="2" borderId="33" xfId="246" applyFont="1" applyFill="1" applyBorder="1" applyAlignment="1">
      <alignment horizontal="left" vertical="center"/>
    </xf>
    <xf numFmtId="0" fontId="45" fillId="0" borderId="33" xfId="246" applyFont="1" applyBorder="1" applyAlignment="1">
      <alignment horizontal="left" vertical="center" wrapText="1"/>
    </xf>
    <xf numFmtId="166" fontId="5" fillId="3" borderId="33" xfId="0" applyNumberFormat="1" applyFont="1" applyFill="1" applyBorder="1" applyAlignment="1">
      <alignment horizontal="right"/>
    </xf>
    <xf numFmtId="2" fontId="6" fillId="2" borderId="33" xfId="246" applyNumberFormat="1" applyFont="1" applyFill="1" applyBorder="1" applyAlignment="1">
      <alignment horizontal="center" vertical="center" wrapText="1"/>
    </xf>
    <xf numFmtId="166" fontId="69" fillId="2" borderId="1" xfId="0" applyNumberFormat="1" applyFont="1" applyFill="1" applyBorder="1" applyAlignment="1">
      <alignment horizontal="right" vertical="center"/>
    </xf>
    <xf numFmtId="0" fontId="46" fillId="2" borderId="6" xfId="246" applyFont="1" applyFill="1" applyBorder="1" applyAlignment="1">
      <alignment horizontal="center" vertical="center"/>
    </xf>
    <xf numFmtId="0" fontId="46" fillId="2" borderId="14" xfId="246" applyFont="1" applyFill="1" applyBorder="1" applyAlignment="1">
      <alignment horizontal="center" vertical="center"/>
    </xf>
    <xf numFmtId="0" fontId="42" fillId="2" borderId="6" xfId="246" applyFont="1" applyFill="1" applyBorder="1" applyAlignment="1">
      <alignment horizontal="center" vertical="center"/>
    </xf>
    <xf numFmtId="0" fontId="42" fillId="2" borderId="14" xfId="246" applyFont="1" applyFill="1" applyBorder="1" applyAlignment="1">
      <alignment horizontal="center" vertical="center"/>
    </xf>
    <xf numFmtId="0" fontId="6" fillId="0" borderId="6" xfId="246" applyFont="1" applyBorder="1" applyAlignment="1">
      <alignment horizontal="center" vertical="center" wrapText="1"/>
    </xf>
    <xf numFmtId="0" fontId="6" fillId="0" borderId="14" xfId="246" applyFont="1" applyBorder="1" applyAlignment="1">
      <alignment horizontal="center" vertical="center" wrapText="1"/>
    </xf>
    <xf numFmtId="0" fontId="42" fillId="2" borderId="1" xfId="246" applyFont="1" applyFill="1" applyBorder="1" applyAlignment="1">
      <alignment horizontal="center" vertical="center"/>
    </xf>
    <xf numFmtId="0" fontId="42" fillId="2" borderId="1" xfId="246" applyFont="1" applyFill="1" applyBorder="1" applyAlignment="1">
      <alignment horizontal="center" vertical="center" wrapText="1"/>
    </xf>
    <xf numFmtId="0" fontId="46" fillId="2" borderId="18" xfId="246" applyFont="1" applyFill="1" applyBorder="1" applyAlignment="1">
      <alignment horizontal="center" vertical="center" wrapText="1"/>
    </xf>
    <xf numFmtId="0" fontId="46" fillId="2" borderId="22" xfId="246" applyFont="1" applyFill="1" applyBorder="1" applyAlignment="1">
      <alignment horizontal="center" vertical="center" wrapText="1"/>
    </xf>
    <xf numFmtId="0" fontId="42" fillId="2" borderId="6" xfId="246" applyFont="1" applyFill="1" applyBorder="1" applyAlignment="1">
      <alignment horizontal="center" vertical="center" wrapText="1"/>
    </xf>
    <xf numFmtId="0" fontId="42" fillId="2" borderId="7" xfId="246" applyFont="1" applyFill="1" applyBorder="1" applyAlignment="1">
      <alignment horizontal="center" vertical="center" wrapText="1"/>
    </xf>
    <xf numFmtId="0" fontId="42" fillId="2" borderId="14" xfId="246" applyFont="1" applyFill="1" applyBorder="1" applyAlignment="1">
      <alignment horizontal="center" vertical="center" wrapText="1"/>
    </xf>
    <xf numFmtId="0" fontId="42" fillId="2" borderId="7" xfId="246" applyFont="1" applyFill="1" applyBorder="1" applyAlignment="1">
      <alignment horizontal="center" vertical="center"/>
    </xf>
    <xf numFmtId="0" fontId="6" fillId="0" borderId="7" xfId="246" applyFont="1" applyBorder="1" applyAlignment="1">
      <alignment horizontal="center" vertical="center" wrapText="1"/>
    </xf>
    <xf numFmtId="0" fontId="46" fillId="2" borderId="7" xfId="246" applyFont="1" applyFill="1" applyBorder="1" applyAlignment="1">
      <alignment horizontal="center" vertical="center"/>
    </xf>
    <xf numFmtId="0" fontId="37" fillId="0" borderId="0" xfId="246" applyFont="1" applyAlignment="1">
      <alignment horizontal="center" vertical="center"/>
    </xf>
    <xf numFmtId="0" fontId="42" fillId="0" borderId="0" xfId="246" applyFont="1" applyAlignment="1">
      <alignment horizontal="center"/>
    </xf>
    <xf numFmtId="0" fontId="41" fillId="0" borderId="0" xfId="246" applyFont="1" applyAlignment="1">
      <alignment horizontal="right"/>
    </xf>
    <xf numFmtId="0" fontId="41" fillId="2" borderId="16" xfId="246" applyFont="1" applyFill="1" applyBorder="1" applyAlignment="1">
      <alignment horizontal="center" vertical="center"/>
    </xf>
    <xf numFmtId="0" fontId="41" fillId="2" borderId="16" xfId="246" applyFont="1" applyFill="1" applyBorder="1" applyAlignment="1">
      <alignment horizontal="center" vertical="center" wrapText="1"/>
    </xf>
    <xf numFmtId="0" fontId="41" fillId="2" borderId="1" xfId="246" applyFont="1" applyFill="1" applyBorder="1" applyAlignment="1">
      <alignment horizontal="center" vertical="center" wrapText="1"/>
    </xf>
    <xf numFmtId="0" fontId="41" fillId="2" borderId="20" xfId="246" applyFont="1" applyFill="1" applyBorder="1" applyAlignment="1">
      <alignment horizontal="center" vertical="center"/>
    </xf>
    <xf numFmtId="0" fontId="41" fillId="2" borderId="21" xfId="246" applyFont="1" applyFill="1" applyBorder="1" applyAlignment="1">
      <alignment horizontal="center" vertical="center"/>
    </xf>
    <xf numFmtId="0" fontId="41" fillId="2" borderId="15" xfId="246" applyFont="1" applyFill="1" applyBorder="1" applyAlignment="1">
      <alignment horizontal="center" vertical="center" wrapText="1"/>
    </xf>
    <xf numFmtId="0" fontId="41" fillId="2" borderId="17" xfId="246" applyFont="1" applyFill="1" applyBorder="1" applyAlignment="1">
      <alignment horizontal="center" vertical="center" wrapText="1"/>
    </xf>
    <xf numFmtId="0" fontId="28" fillId="2" borderId="2" xfId="246" applyFont="1" applyFill="1" applyBorder="1" applyAlignment="1">
      <alignment horizontal="left" vertical="center" wrapText="1"/>
    </xf>
    <xf numFmtId="0" fontId="28" fillId="2" borderId="3" xfId="246" applyFont="1" applyFill="1" applyBorder="1" applyAlignment="1">
      <alignment horizontal="left" vertical="center" wrapText="1"/>
    </xf>
    <xf numFmtId="0" fontId="28" fillId="2" borderId="4" xfId="246" applyFont="1" applyFill="1" applyBorder="1" applyAlignment="1">
      <alignment horizontal="left" vertical="center" wrapText="1"/>
    </xf>
    <xf numFmtId="0" fontId="4" fillId="0" borderId="0" xfId="246" applyFont="1" applyAlignment="1">
      <alignment horizontal="left"/>
    </xf>
    <xf numFmtId="0" fontId="4" fillId="2" borderId="0" xfId="246" applyFont="1" applyFill="1" applyAlignment="1">
      <alignment horizontal="center"/>
    </xf>
    <xf numFmtId="0" fontId="46" fillId="0" borderId="0" xfId="246" applyFont="1" applyAlignment="1">
      <alignment horizontal="left"/>
    </xf>
    <xf numFmtId="0" fontId="41" fillId="2" borderId="2" xfId="246" applyFont="1" applyFill="1" applyBorder="1" applyAlignment="1">
      <alignment horizontal="center" vertical="center"/>
    </xf>
    <xf numFmtId="0" fontId="42" fillId="2" borderId="9" xfId="246" applyFont="1" applyFill="1" applyBorder="1" applyAlignment="1">
      <alignment horizontal="left" vertical="center"/>
    </xf>
    <xf numFmtId="0" fontId="42" fillId="2" borderId="12" xfId="246" applyFont="1" applyFill="1" applyBorder="1" applyAlignment="1">
      <alignment horizontal="left" vertical="center"/>
    </xf>
    <xf numFmtId="0" fontId="42" fillId="2" borderId="11" xfId="246" applyFont="1" applyFill="1" applyBorder="1" applyAlignment="1">
      <alignment horizontal="left" vertical="center"/>
    </xf>
    <xf numFmtId="0" fontId="47" fillId="2" borderId="2" xfId="246" applyFont="1" applyFill="1" applyBorder="1" applyAlignment="1">
      <alignment horizontal="right"/>
    </xf>
    <xf numFmtId="0" fontId="47" fillId="2" borderId="3" xfId="246" applyFont="1" applyFill="1" applyBorder="1" applyAlignment="1">
      <alignment horizontal="right"/>
    </xf>
    <xf numFmtId="0" fontId="47" fillId="2" borderId="4" xfId="246" applyFont="1" applyFill="1" applyBorder="1" applyAlignment="1">
      <alignment horizontal="right"/>
    </xf>
    <xf numFmtId="0" fontId="47" fillId="2" borderId="12" xfId="246" applyFont="1" applyFill="1" applyBorder="1" applyAlignment="1">
      <alignment horizontal="right"/>
    </xf>
    <xf numFmtId="0" fontId="47" fillId="2" borderId="8" xfId="246" applyFont="1" applyFill="1" applyBorder="1" applyAlignment="1">
      <alignment horizontal="right"/>
    </xf>
    <xf numFmtId="0" fontId="47" fillId="2" borderId="13" xfId="246" applyFont="1" applyFill="1" applyBorder="1" applyAlignment="1">
      <alignment horizontal="right"/>
    </xf>
    <xf numFmtId="0" fontId="27" fillId="0" borderId="2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8" fillId="0" borderId="0" xfId="246" applyFont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16" fontId="13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70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3" borderId="3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/>
    </xf>
    <xf numFmtId="17" fontId="20" fillId="2" borderId="14" xfId="0" applyNumberFormat="1" applyFont="1" applyFill="1" applyBorder="1" applyAlignment="1">
      <alignment horizontal="center" vertical="center" wrapText="1"/>
    </xf>
    <xf numFmtId="17" fontId="20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center" vertical="top" wrapText="1"/>
    </xf>
    <xf numFmtId="0" fontId="19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1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72" fillId="2" borderId="12" xfId="27" applyFont="1" applyFill="1" applyBorder="1" applyAlignment="1">
      <alignment horizontal="center" vertical="center" wrapText="1"/>
    </xf>
    <xf numFmtId="0" fontId="72" fillId="2" borderId="13" xfId="27" applyFont="1" applyFill="1" applyBorder="1" applyAlignment="1">
      <alignment horizontal="center" vertical="center" wrapText="1"/>
    </xf>
  </cellXfs>
  <cellStyles count="292">
    <cellStyle name="20% - Accent1 2" xfId="36" xr:uid="{00000000-0005-0000-0000-000000000000}"/>
    <cellStyle name="20% - Accent1 3" xfId="37" xr:uid="{00000000-0005-0000-0000-000001000000}"/>
    <cellStyle name="20% - Accent1 4" xfId="3" xr:uid="{00000000-0005-0000-0000-000002000000}"/>
    <cellStyle name="20% - Accent1 5" xfId="38" xr:uid="{00000000-0005-0000-0000-000003000000}"/>
    <cellStyle name="20% - Accent1 6" xfId="40" xr:uid="{00000000-0005-0000-0000-000004000000}"/>
    <cellStyle name="20% - Accent1 7" xfId="42" xr:uid="{00000000-0005-0000-0000-000005000000}"/>
    <cellStyle name="20% - Accent2 2" xfId="43" xr:uid="{00000000-0005-0000-0000-000006000000}"/>
    <cellStyle name="20% - Accent2 3" xfId="21" xr:uid="{00000000-0005-0000-0000-000007000000}"/>
    <cellStyle name="20% - Accent2 4" xfId="23" xr:uid="{00000000-0005-0000-0000-000008000000}"/>
    <cellStyle name="20% - Accent2 5" xfId="26" xr:uid="{00000000-0005-0000-0000-000009000000}"/>
    <cellStyle name="20% - Accent2 6" xfId="29" xr:uid="{00000000-0005-0000-0000-00000A000000}"/>
    <cellStyle name="20% - Accent2 7" xfId="32" xr:uid="{00000000-0005-0000-0000-00000B000000}"/>
    <cellStyle name="20% - Accent3" xfId="27" builtinId="38"/>
    <cellStyle name="20% - Accent3 2" xfId="12" xr:uid="{00000000-0005-0000-0000-00000D000000}"/>
    <cellStyle name="20% - Accent3 3" xfId="13" xr:uid="{00000000-0005-0000-0000-00000E000000}"/>
    <cellStyle name="20% - Accent3 4" xfId="4" xr:uid="{00000000-0005-0000-0000-00000F000000}"/>
    <cellStyle name="20% - Accent3 5" xfId="44" xr:uid="{00000000-0005-0000-0000-000010000000}"/>
    <cellStyle name="20% - Accent3 6" xfId="46" xr:uid="{00000000-0005-0000-0000-000011000000}"/>
    <cellStyle name="20% - Accent3 7" xfId="48" xr:uid="{00000000-0005-0000-0000-000012000000}"/>
    <cellStyle name="20% - Accent4 2" xfId="49" xr:uid="{00000000-0005-0000-0000-000013000000}"/>
    <cellStyle name="20% - Accent4 3" xfId="50" xr:uid="{00000000-0005-0000-0000-000014000000}"/>
    <cellStyle name="20% - Accent4 4" xfId="51" xr:uid="{00000000-0005-0000-0000-000015000000}"/>
    <cellStyle name="20% - Accent4 5" xfId="52" xr:uid="{00000000-0005-0000-0000-000016000000}"/>
    <cellStyle name="20% - Accent4 6" xfId="54" xr:uid="{00000000-0005-0000-0000-000017000000}"/>
    <cellStyle name="20% - Accent4 7" xfId="56" xr:uid="{00000000-0005-0000-0000-000018000000}"/>
    <cellStyle name="20% - Accent5 2" xfId="57" xr:uid="{00000000-0005-0000-0000-000019000000}"/>
    <cellStyle name="20% - Accent5 3" xfId="58" xr:uid="{00000000-0005-0000-0000-00001A000000}"/>
    <cellStyle name="20% - Accent5 4" xfId="59" xr:uid="{00000000-0005-0000-0000-00001B000000}"/>
    <cellStyle name="20% - Accent5 5" xfId="60" xr:uid="{00000000-0005-0000-0000-00001C000000}"/>
    <cellStyle name="20% - Accent5 6" xfId="61" xr:uid="{00000000-0005-0000-0000-00001D000000}"/>
    <cellStyle name="20% - Accent5 7" xfId="62" xr:uid="{00000000-0005-0000-0000-00001E000000}"/>
    <cellStyle name="20% - Accent6 2" xfId="63" xr:uid="{00000000-0005-0000-0000-00001F000000}"/>
    <cellStyle name="20% - Accent6 3" xfId="20" xr:uid="{00000000-0005-0000-0000-000020000000}"/>
    <cellStyle name="20% - Accent6 4" xfId="64" xr:uid="{00000000-0005-0000-0000-000021000000}"/>
    <cellStyle name="20% - Accent6 5" xfId="65" xr:uid="{00000000-0005-0000-0000-000022000000}"/>
    <cellStyle name="20% - Accent6 6" xfId="66" xr:uid="{00000000-0005-0000-0000-000023000000}"/>
    <cellStyle name="20% - Accent6 7" xfId="67" xr:uid="{00000000-0005-0000-0000-000024000000}"/>
    <cellStyle name="40% - Accent1 2" xfId="68" xr:uid="{00000000-0005-0000-0000-000025000000}"/>
    <cellStyle name="40% - Accent1 3" xfId="69" xr:uid="{00000000-0005-0000-0000-000026000000}"/>
    <cellStyle name="40% - Accent1 4" xfId="70" xr:uid="{00000000-0005-0000-0000-000027000000}"/>
    <cellStyle name="40% - Accent1 5" xfId="71" xr:uid="{00000000-0005-0000-0000-000028000000}"/>
    <cellStyle name="40% - Accent1 6" xfId="19" xr:uid="{00000000-0005-0000-0000-000029000000}"/>
    <cellStyle name="40% - Accent1 7" xfId="73" xr:uid="{00000000-0005-0000-0000-00002A000000}"/>
    <cellStyle name="40% - Accent2 2" xfId="75" xr:uid="{00000000-0005-0000-0000-00002B000000}"/>
    <cellStyle name="40% - Accent2 3" xfId="76" xr:uid="{00000000-0005-0000-0000-00002C000000}"/>
    <cellStyle name="40% - Accent2 4" xfId="77" xr:uid="{00000000-0005-0000-0000-00002D000000}"/>
    <cellStyle name="40% - Accent2 5" xfId="78" xr:uid="{00000000-0005-0000-0000-00002E000000}"/>
    <cellStyle name="40% - Accent2 6" xfId="80" xr:uid="{00000000-0005-0000-0000-00002F000000}"/>
    <cellStyle name="40% - Accent2 7" xfId="82" xr:uid="{00000000-0005-0000-0000-000030000000}"/>
    <cellStyle name="40% - Accent3 2" xfId="39" xr:uid="{00000000-0005-0000-0000-000031000000}"/>
    <cellStyle name="40% - Accent3 3" xfId="41" xr:uid="{00000000-0005-0000-0000-000032000000}"/>
    <cellStyle name="40% - Accent3 4" xfId="83" xr:uid="{00000000-0005-0000-0000-000033000000}"/>
    <cellStyle name="40% - Accent3 5" xfId="84" xr:uid="{00000000-0005-0000-0000-000034000000}"/>
    <cellStyle name="40% - Accent3 6" xfId="86" xr:uid="{00000000-0005-0000-0000-000035000000}"/>
    <cellStyle name="40% - Accent3 7" xfId="88" xr:uid="{00000000-0005-0000-0000-000036000000}"/>
    <cellStyle name="40% - Accent4 2" xfId="28" xr:uid="{00000000-0005-0000-0000-000037000000}"/>
    <cellStyle name="40% - Accent4 3" xfId="31" xr:uid="{00000000-0005-0000-0000-000038000000}"/>
    <cellStyle name="40% - Accent4 4" xfId="89" xr:uid="{00000000-0005-0000-0000-000039000000}"/>
    <cellStyle name="40% - Accent4 5" xfId="90" xr:uid="{00000000-0005-0000-0000-00003A000000}"/>
    <cellStyle name="40% - Accent4 6" xfId="92" xr:uid="{00000000-0005-0000-0000-00003B000000}"/>
    <cellStyle name="40% - Accent4 7" xfId="94" xr:uid="{00000000-0005-0000-0000-00003C000000}"/>
    <cellStyle name="40% - Accent5 2" xfId="45" xr:uid="{00000000-0005-0000-0000-00003D000000}"/>
    <cellStyle name="40% - Accent5 3" xfId="47" xr:uid="{00000000-0005-0000-0000-00003E000000}"/>
    <cellStyle name="40% - Accent5 4" xfId="96" xr:uid="{00000000-0005-0000-0000-00003F000000}"/>
    <cellStyle name="40% - Accent5 5" xfId="98" xr:uid="{00000000-0005-0000-0000-000040000000}"/>
    <cellStyle name="40% - Accent5 6" xfId="100" xr:uid="{00000000-0005-0000-0000-000041000000}"/>
    <cellStyle name="40% - Accent5 7" xfId="102" xr:uid="{00000000-0005-0000-0000-000042000000}"/>
    <cellStyle name="40% - Accent6 2" xfId="53" xr:uid="{00000000-0005-0000-0000-000043000000}"/>
    <cellStyle name="40% - Accent6 3" xfId="55" xr:uid="{00000000-0005-0000-0000-000044000000}"/>
    <cellStyle name="40% - Accent6 4" xfId="103" xr:uid="{00000000-0005-0000-0000-000045000000}"/>
    <cellStyle name="40% - Accent6 5" xfId="104" xr:uid="{00000000-0005-0000-0000-000046000000}"/>
    <cellStyle name="40% - Accent6 6" xfId="105" xr:uid="{00000000-0005-0000-0000-000047000000}"/>
    <cellStyle name="40% - Accent6 7" xfId="106" xr:uid="{00000000-0005-0000-0000-000048000000}"/>
    <cellStyle name="60% - Accent1 2" xfId="107" xr:uid="{00000000-0005-0000-0000-000049000000}"/>
    <cellStyle name="60% - Accent1 3" xfId="108" xr:uid="{00000000-0005-0000-0000-00004A000000}"/>
    <cellStyle name="60% - Accent1 4" xfId="109" xr:uid="{00000000-0005-0000-0000-00004B000000}"/>
    <cellStyle name="60% - Accent1 5" xfId="110" xr:uid="{00000000-0005-0000-0000-00004C000000}"/>
    <cellStyle name="60% - Accent1 6" xfId="111" xr:uid="{00000000-0005-0000-0000-00004D000000}"/>
    <cellStyle name="60% - Accent1 7" xfId="112" xr:uid="{00000000-0005-0000-0000-00004E000000}"/>
    <cellStyle name="60% - Accent2 2" xfId="113" xr:uid="{00000000-0005-0000-0000-00004F000000}"/>
    <cellStyle name="60% - Accent2 3" xfId="114" xr:uid="{00000000-0005-0000-0000-000050000000}"/>
    <cellStyle name="60% - Accent2 4" xfId="115" xr:uid="{00000000-0005-0000-0000-000051000000}"/>
    <cellStyle name="60% - Accent2 5" xfId="116" xr:uid="{00000000-0005-0000-0000-000052000000}"/>
    <cellStyle name="60% - Accent2 6" xfId="117" xr:uid="{00000000-0005-0000-0000-000053000000}"/>
    <cellStyle name="60% - Accent2 7" xfId="118" xr:uid="{00000000-0005-0000-0000-000054000000}"/>
    <cellStyle name="60% - Accent3 2" xfId="18" xr:uid="{00000000-0005-0000-0000-000055000000}"/>
    <cellStyle name="60% - Accent3 3" xfId="72" xr:uid="{00000000-0005-0000-0000-000056000000}"/>
    <cellStyle name="60% - Accent3 4" xfId="119" xr:uid="{00000000-0005-0000-0000-000057000000}"/>
    <cellStyle name="60% - Accent3 5" xfId="120" xr:uid="{00000000-0005-0000-0000-000058000000}"/>
    <cellStyle name="60% - Accent3 6" xfId="121" xr:uid="{00000000-0005-0000-0000-000059000000}"/>
    <cellStyle name="60% - Accent3 7" xfId="122" xr:uid="{00000000-0005-0000-0000-00005A000000}"/>
    <cellStyle name="60% - Accent4 2" xfId="79" xr:uid="{00000000-0005-0000-0000-00005B000000}"/>
    <cellStyle name="60% - Accent4 3" xfId="81" xr:uid="{00000000-0005-0000-0000-00005C000000}"/>
    <cellStyle name="60% - Accent4 4" xfId="123" xr:uid="{00000000-0005-0000-0000-00005D000000}"/>
    <cellStyle name="60% - Accent4 5" xfId="124" xr:uid="{00000000-0005-0000-0000-00005E000000}"/>
    <cellStyle name="60% - Accent4 6" xfId="125" xr:uid="{00000000-0005-0000-0000-00005F000000}"/>
    <cellStyle name="60% - Accent4 7" xfId="5" xr:uid="{00000000-0005-0000-0000-000060000000}"/>
    <cellStyle name="60% - Accent5 2" xfId="85" xr:uid="{00000000-0005-0000-0000-000061000000}"/>
    <cellStyle name="60% - Accent5 3" xfId="87" xr:uid="{00000000-0005-0000-0000-000062000000}"/>
    <cellStyle name="60% - Accent5 4" xfId="126" xr:uid="{00000000-0005-0000-0000-000063000000}"/>
    <cellStyle name="60% - Accent5 5" xfId="127" xr:uid="{00000000-0005-0000-0000-000064000000}"/>
    <cellStyle name="60% - Accent5 6" xfId="129" xr:uid="{00000000-0005-0000-0000-000065000000}"/>
    <cellStyle name="60% - Accent5 7" xfId="131" xr:uid="{00000000-0005-0000-0000-000066000000}"/>
    <cellStyle name="60% - Accent6 2" xfId="91" xr:uid="{00000000-0005-0000-0000-000067000000}"/>
    <cellStyle name="60% - Accent6 3" xfId="93" xr:uid="{00000000-0005-0000-0000-000068000000}"/>
    <cellStyle name="60% - Accent6 4" xfId="132" xr:uid="{00000000-0005-0000-0000-000069000000}"/>
    <cellStyle name="60% - Accent6 5" xfId="133" xr:uid="{00000000-0005-0000-0000-00006A000000}"/>
    <cellStyle name="60% - Accent6 6" xfId="134" xr:uid="{00000000-0005-0000-0000-00006B000000}"/>
    <cellStyle name="60% - Accent6 7" xfId="135" xr:uid="{00000000-0005-0000-0000-00006C000000}"/>
    <cellStyle name="Accent1 2" xfId="136" xr:uid="{00000000-0005-0000-0000-00006D000000}"/>
    <cellStyle name="Accent1 3" xfId="137" xr:uid="{00000000-0005-0000-0000-00006E000000}"/>
    <cellStyle name="Accent1 4" xfId="138" xr:uid="{00000000-0005-0000-0000-00006F000000}"/>
    <cellStyle name="Accent1 5" xfId="139" xr:uid="{00000000-0005-0000-0000-000070000000}"/>
    <cellStyle name="Accent1 6" xfId="140" xr:uid="{00000000-0005-0000-0000-000071000000}"/>
    <cellStyle name="Accent1 7" xfId="141" xr:uid="{00000000-0005-0000-0000-000072000000}"/>
    <cellStyle name="Accent2 2" xfId="142" xr:uid="{00000000-0005-0000-0000-000073000000}"/>
    <cellStyle name="Accent2 3" xfId="143" xr:uid="{00000000-0005-0000-0000-000074000000}"/>
    <cellStyle name="Accent2 4" xfId="144" xr:uid="{00000000-0005-0000-0000-000075000000}"/>
    <cellStyle name="Accent2 5" xfId="145" xr:uid="{00000000-0005-0000-0000-000076000000}"/>
    <cellStyle name="Accent2 6" xfId="146" xr:uid="{00000000-0005-0000-0000-000077000000}"/>
    <cellStyle name="Accent2 7" xfId="147" xr:uid="{00000000-0005-0000-0000-000078000000}"/>
    <cellStyle name="Accent3 2" xfId="149" xr:uid="{00000000-0005-0000-0000-000079000000}"/>
    <cellStyle name="Accent3 3" xfId="17" xr:uid="{00000000-0005-0000-0000-00007A000000}"/>
    <cellStyle name="Accent3 4" xfId="2" xr:uid="{00000000-0005-0000-0000-00007B000000}"/>
    <cellStyle name="Accent3 5" xfId="151" xr:uid="{00000000-0005-0000-0000-00007C000000}"/>
    <cellStyle name="Accent3 6" xfId="152" xr:uid="{00000000-0005-0000-0000-00007D000000}"/>
    <cellStyle name="Accent3 7" xfId="153" xr:uid="{00000000-0005-0000-0000-00007E000000}"/>
    <cellStyle name="Accent4 2" xfId="34" xr:uid="{00000000-0005-0000-0000-00007F000000}"/>
    <cellStyle name="Accent4 3" xfId="154" xr:uid="{00000000-0005-0000-0000-000080000000}"/>
    <cellStyle name="Accent4 4" xfId="155" xr:uid="{00000000-0005-0000-0000-000081000000}"/>
    <cellStyle name="Accent4 5" xfId="156" xr:uid="{00000000-0005-0000-0000-000082000000}"/>
    <cellStyle name="Accent4 6" xfId="157" xr:uid="{00000000-0005-0000-0000-000083000000}"/>
    <cellStyle name="Accent4 7" xfId="158" xr:uid="{00000000-0005-0000-0000-000084000000}"/>
    <cellStyle name="Accent5 2" xfId="159" xr:uid="{00000000-0005-0000-0000-000085000000}"/>
    <cellStyle name="Accent5 3" xfId="160" xr:uid="{00000000-0005-0000-0000-000086000000}"/>
    <cellStyle name="Accent5 4" xfId="161" xr:uid="{00000000-0005-0000-0000-000087000000}"/>
    <cellStyle name="Accent5 5" xfId="162" xr:uid="{00000000-0005-0000-0000-000088000000}"/>
    <cellStyle name="Accent5 6" xfId="163" xr:uid="{00000000-0005-0000-0000-000089000000}"/>
    <cellStyle name="Accent5 7" xfId="164" xr:uid="{00000000-0005-0000-0000-00008A000000}"/>
    <cellStyle name="Accent6 2" xfId="165" xr:uid="{00000000-0005-0000-0000-00008B000000}"/>
    <cellStyle name="Accent6 3" xfId="166" xr:uid="{00000000-0005-0000-0000-00008C000000}"/>
    <cellStyle name="Accent6 4" xfId="167" xr:uid="{00000000-0005-0000-0000-00008D000000}"/>
    <cellStyle name="Accent6 5" xfId="168" xr:uid="{00000000-0005-0000-0000-00008E000000}"/>
    <cellStyle name="Accent6 6" xfId="169" xr:uid="{00000000-0005-0000-0000-00008F000000}"/>
    <cellStyle name="Accent6 7" xfId="170" xr:uid="{00000000-0005-0000-0000-000090000000}"/>
    <cellStyle name="Bad 2" xfId="171" xr:uid="{00000000-0005-0000-0000-000091000000}"/>
    <cellStyle name="Bad 3" xfId="8" xr:uid="{00000000-0005-0000-0000-000092000000}"/>
    <cellStyle name="Bad 4" xfId="172" xr:uid="{00000000-0005-0000-0000-000093000000}"/>
    <cellStyle name="Bad 5" xfId="173" xr:uid="{00000000-0005-0000-0000-000094000000}"/>
    <cellStyle name="Bad 6" xfId="174" xr:uid="{00000000-0005-0000-0000-000095000000}"/>
    <cellStyle name="Bad 7" xfId="175" xr:uid="{00000000-0005-0000-0000-000096000000}"/>
    <cellStyle name="Calculation 2" xfId="176" xr:uid="{00000000-0005-0000-0000-000097000000}"/>
    <cellStyle name="Calculation 3" xfId="177" xr:uid="{00000000-0005-0000-0000-000098000000}"/>
    <cellStyle name="Calculation 4" xfId="178" xr:uid="{00000000-0005-0000-0000-000099000000}"/>
    <cellStyle name="Calculation 5" xfId="179" xr:uid="{00000000-0005-0000-0000-00009A000000}"/>
    <cellStyle name="Calculation 6" xfId="180" xr:uid="{00000000-0005-0000-0000-00009B000000}"/>
    <cellStyle name="Calculation 7" xfId="181" xr:uid="{00000000-0005-0000-0000-00009C000000}"/>
    <cellStyle name="Check Cell 2" xfId="182" xr:uid="{00000000-0005-0000-0000-00009D000000}"/>
    <cellStyle name="Check Cell 3" xfId="183" xr:uid="{00000000-0005-0000-0000-00009E000000}"/>
    <cellStyle name="Check Cell 4" xfId="184" xr:uid="{00000000-0005-0000-0000-00009F000000}"/>
    <cellStyle name="Check Cell 5" xfId="185" xr:uid="{00000000-0005-0000-0000-0000A0000000}"/>
    <cellStyle name="Check Cell 6" xfId="186" xr:uid="{00000000-0005-0000-0000-0000A1000000}"/>
    <cellStyle name="Check Cell 7" xfId="188" xr:uid="{00000000-0005-0000-0000-0000A2000000}"/>
    <cellStyle name="ColLevel_1" xfId="10" xr:uid="{00000000-0005-0000-0000-0000A3000000}"/>
    <cellStyle name="Comma 2" xfId="189" xr:uid="{00000000-0005-0000-0000-0000A4000000}"/>
    <cellStyle name="Comma 2 10" xfId="190" xr:uid="{00000000-0005-0000-0000-0000A5000000}"/>
    <cellStyle name="Comma 2 2" xfId="128" xr:uid="{00000000-0005-0000-0000-0000A6000000}"/>
    <cellStyle name="Comma 2 3" xfId="130" xr:uid="{00000000-0005-0000-0000-0000A7000000}"/>
    <cellStyle name="Comma 2 4" xfId="15" xr:uid="{00000000-0005-0000-0000-0000A8000000}"/>
    <cellStyle name="Comma 2 5" xfId="191" xr:uid="{00000000-0005-0000-0000-0000A9000000}"/>
    <cellStyle name="Comma 2 6" xfId="192" xr:uid="{00000000-0005-0000-0000-0000AA000000}"/>
    <cellStyle name="Comma 2 7" xfId="194" xr:uid="{00000000-0005-0000-0000-0000AB000000}"/>
    <cellStyle name="Comma 2 8" xfId="195" xr:uid="{00000000-0005-0000-0000-0000AC000000}"/>
    <cellStyle name="Comma 2 9" xfId="197" xr:uid="{00000000-0005-0000-0000-0000AD000000}"/>
    <cellStyle name="Comma 3" xfId="199" xr:uid="{00000000-0005-0000-0000-0000AE000000}"/>
    <cellStyle name="Excel Built-in Normal" xfId="193" xr:uid="{00000000-0005-0000-0000-0000AF000000}"/>
    <cellStyle name="Explanatory Text 2" xfId="200" xr:uid="{00000000-0005-0000-0000-0000B0000000}"/>
    <cellStyle name="Explanatory Text 3" xfId="201" xr:uid="{00000000-0005-0000-0000-0000B1000000}"/>
    <cellStyle name="Explanatory Text 4" xfId="202" xr:uid="{00000000-0005-0000-0000-0000B2000000}"/>
    <cellStyle name="Explanatory Text 5" xfId="203" xr:uid="{00000000-0005-0000-0000-0000B3000000}"/>
    <cellStyle name="Explanatory Text 6" xfId="204" xr:uid="{00000000-0005-0000-0000-0000B4000000}"/>
    <cellStyle name="Explanatory Text 7" xfId="205" xr:uid="{00000000-0005-0000-0000-0000B5000000}"/>
    <cellStyle name="Good 2" xfId="207" xr:uid="{00000000-0005-0000-0000-0000B6000000}"/>
    <cellStyle name="Good 3" xfId="209" xr:uid="{00000000-0005-0000-0000-0000B7000000}"/>
    <cellStyle name="Good 4" xfId="211" xr:uid="{00000000-0005-0000-0000-0000B8000000}"/>
    <cellStyle name="Good 5" xfId="212" xr:uid="{00000000-0005-0000-0000-0000B9000000}"/>
    <cellStyle name="Good 6" xfId="22" xr:uid="{00000000-0005-0000-0000-0000BA000000}"/>
    <cellStyle name="Good 7" xfId="24" xr:uid="{00000000-0005-0000-0000-0000BB000000}"/>
    <cellStyle name="Heading 1 2" xfId="213" xr:uid="{00000000-0005-0000-0000-0000BC000000}"/>
    <cellStyle name="Heading 1 3" xfId="214" xr:uid="{00000000-0005-0000-0000-0000BD000000}"/>
    <cellStyle name="Heading 1 4" xfId="215" xr:uid="{00000000-0005-0000-0000-0000BE000000}"/>
    <cellStyle name="Heading 1 5" xfId="217" xr:uid="{00000000-0005-0000-0000-0000BF000000}"/>
    <cellStyle name="Heading 1 6" xfId="219" xr:uid="{00000000-0005-0000-0000-0000C0000000}"/>
    <cellStyle name="Heading 1 7" xfId="221" xr:uid="{00000000-0005-0000-0000-0000C1000000}"/>
    <cellStyle name="Heading 2 2" xfId="196" xr:uid="{00000000-0005-0000-0000-0000C2000000}"/>
    <cellStyle name="Heading 2 3" xfId="222" xr:uid="{00000000-0005-0000-0000-0000C3000000}"/>
    <cellStyle name="Heading 2 4" xfId="223" xr:uid="{00000000-0005-0000-0000-0000C4000000}"/>
    <cellStyle name="Heading 2 5" xfId="224" xr:uid="{00000000-0005-0000-0000-0000C5000000}"/>
    <cellStyle name="Heading 2 6" xfId="225" xr:uid="{00000000-0005-0000-0000-0000C6000000}"/>
    <cellStyle name="Heading 2 7" xfId="226" xr:uid="{00000000-0005-0000-0000-0000C7000000}"/>
    <cellStyle name="Heading 3 2" xfId="228" xr:uid="{00000000-0005-0000-0000-0000C8000000}"/>
    <cellStyle name="Heading 3 3" xfId="230" xr:uid="{00000000-0005-0000-0000-0000C9000000}"/>
    <cellStyle name="Heading 3 4" xfId="232" xr:uid="{00000000-0005-0000-0000-0000CA000000}"/>
    <cellStyle name="Heading 3 5" xfId="233" xr:uid="{00000000-0005-0000-0000-0000CB000000}"/>
    <cellStyle name="Heading 3 6" xfId="11" xr:uid="{00000000-0005-0000-0000-0000CC000000}"/>
    <cellStyle name="Heading 3 7" xfId="7" xr:uid="{00000000-0005-0000-0000-0000CD000000}"/>
    <cellStyle name="Heading 4 2" xfId="234" xr:uid="{00000000-0005-0000-0000-0000CE000000}"/>
    <cellStyle name="Heading 4 3" xfId="235" xr:uid="{00000000-0005-0000-0000-0000CF000000}"/>
    <cellStyle name="Heading 4 4" xfId="236" xr:uid="{00000000-0005-0000-0000-0000D0000000}"/>
    <cellStyle name="Heading 4 5" xfId="237" xr:uid="{00000000-0005-0000-0000-0000D1000000}"/>
    <cellStyle name="Heading 4 6" xfId="9" xr:uid="{00000000-0005-0000-0000-0000D2000000}"/>
    <cellStyle name="Heading 4 7" xfId="238" xr:uid="{00000000-0005-0000-0000-0000D3000000}"/>
    <cellStyle name="Input 2" xfId="239" xr:uid="{00000000-0005-0000-0000-0000D4000000}"/>
    <cellStyle name="Input 3" xfId="240" xr:uid="{00000000-0005-0000-0000-0000D5000000}"/>
    <cellStyle name="Input 4" xfId="241" xr:uid="{00000000-0005-0000-0000-0000D6000000}"/>
    <cellStyle name="Input 5" xfId="227" xr:uid="{00000000-0005-0000-0000-0000D7000000}"/>
    <cellStyle name="Input 6" xfId="229" xr:uid="{00000000-0005-0000-0000-0000D8000000}"/>
    <cellStyle name="Input 7" xfId="231" xr:uid="{00000000-0005-0000-0000-0000D9000000}"/>
    <cellStyle name="Linked Cell 2" xfId="242" xr:uid="{00000000-0005-0000-0000-0000DA000000}"/>
    <cellStyle name="Linked Cell 3" xfId="243" xr:uid="{00000000-0005-0000-0000-0000DB000000}"/>
    <cellStyle name="Linked Cell 4" xfId="245" xr:uid="{00000000-0005-0000-0000-0000DC000000}"/>
    <cellStyle name="Linked Cell 5" xfId="247" xr:uid="{00000000-0005-0000-0000-0000DD000000}"/>
    <cellStyle name="Linked Cell 6" xfId="249" xr:uid="{00000000-0005-0000-0000-0000DE000000}"/>
    <cellStyle name="Linked Cell 7" xfId="251" xr:uid="{00000000-0005-0000-0000-0000DF000000}"/>
    <cellStyle name="Neutral 2" xfId="187" xr:uid="{00000000-0005-0000-0000-0000E0000000}"/>
    <cellStyle name="Neutral 3" xfId="252" xr:uid="{00000000-0005-0000-0000-0000E1000000}"/>
    <cellStyle name="Neutral 4" xfId="253" xr:uid="{00000000-0005-0000-0000-0000E2000000}"/>
    <cellStyle name="Neutral 5" xfId="254" xr:uid="{00000000-0005-0000-0000-0000E3000000}"/>
    <cellStyle name="Neutral 6" xfId="255" xr:uid="{00000000-0005-0000-0000-0000E4000000}"/>
    <cellStyle name="Neutral 7" xfId="256" xr:uid="{00000000-0005-0000-0000-0000E5000000}"/>
    <cellStyle name="Normal" xfId="0" builtinId="0"/>
    <cellStyle name="Normal 10" xfId="257" xr:uid="{00000000-0005-0000-0000-0000E7000000}"/>
    <cellStyle name="Normal 11" xfId="258" xr:uid="{00000000-0005-0000-0000-0000E8000000}"/>
    <cellStyle name="Normal 2" xfId="244" xr:uid="{00000000-0005-0000-0000-0000E9000000}"/>
    <cellStyle name="Normal 2 2" xfId="259" xr:uid="{00000000-0005-0000-0000-0000EA000000}"/>
    <cellStyle name="Normal 2 3" xfId="260" xr:uid="{00000000-0005-0000-0000-0000EB000000}"/>
    <cellStyle name="Normal 2 4" xfId="261" xr:uid="{00000000-0005-0000-0000-0000EC000000}"/>
    <cellStyle name="Normal 2 5" xfId="262" xr:uid="{00000000-0005-0000-0000-0000ED000000}"/>
    <cellStyle name="Normal 2 6" xfId="263" xr:uid="{00000000-0005-0000-0000-0000EE000000}"/>
    <cellStyle name="Normal 2 7" xfId="264" xr:uid="{00000000-0005-0000-0000-0000EF000000}"/>
    <cellStyle name="Normal 2 8" xfId="265" xr:uid="{00000000-0005-0000-0000-0000F0000000}"/>
    <cellStyle name="Normal 2 9" xfId="74" xr:uid="{00000000-0005-0000-0000-0000F1000000}"/>
    <cellStyle name="Normal 3" xfId="246" xr:uid="{00000000-0005-0000-0000-0000F2000000}"/>
    <cellStyle name="Normal 3 2" xfId="216" xr:uid="{00000000-0005-0000-0000-0000F3000000}"/>
    <cellStyle name="Normal 3 3" xfId="218" xr:uid="{00000000-0005-0000-0000-0000F4000000}"/>
    <cellStyle name="Normal 3 4" xfId="220" xr:uid="{00000000-0005-0000-0000-0000F5000000}"/>
    <cellStyle name="Normal 4" xfId="248" xr:uid="{00000000-0005-0000-0000-0000F6000000}"/>
    <cellStyle name="Normal 5" xfId="250" xr:uid="{00000000-0005-0000-0000-0000F7000000}"/>
    <cellStyle name="Normal 6" xfId="266" xr:uid="{00000000-0005-0000-0000-0000F8000000}"/>
    <cellStyle name="Normal 7" xfId="267" xr:uid="{00000000-0005-0000-0000-0000F9000000}"/>
    <cellStyle name="Normal 8" xfId="268" xr:uid="{00000000-0005-0000-0000-0000FA000000}"/>
    <cellStyle name="Normal 9" xfId="269" xr:uid="{00000000-0005-0000-0000-0000FB000000}"/>
    <cellStyle name="Note 2" xfId="198" xr:uid="{00000000-0005-0000-0000-0000FC000000}"/>
    <cellStyle name="Note 3" xfId="270" xr:uid="{00000000-0005-0000-0000-0000FD000000}"/>
    <cellStyle name="Note 4" xfId="271" xr:uid="{00000000-0005-0000-0000-0000FE000000}"/>
    <cellStyle name="Note 5" xfId="206" xr:uid="{00000000-0005-0000-0000-0000FF000000}"/>
    <cellStyle name="Note 6" xfId="208" xr:uid="{00000000-0005-0000-0000-000000010000}"/>
    <cellStyle name="Note 7" xfId="210" xr:uid="{00000000-0005-0000-0000-000001010000}"/>
    <cellStyle name="Output 2" xfId="272" xr:uid="{00000000-0005-0000-0000-000002010000}"/>
    <cellStyle name="Output 3" xfId="273" xr:uid="{00000000-0005-0000-0000-000003010000}"/>
    <cellStyle name="Output 4" xfId="274" xr:uid="{00000000-0005-0000-0000-000004010000}"/>
    <cellStyle name="Output 5" xfId="275" xr:uid="{00000000-0005-0000-0000-000005010000}"/>
    <cellStyle name="Output 6" xfId="276" xr:uid="{00000000-0005-0000-0000-000006010000}"/>
    <cellStyle name="Output 7" xfId="277" xr:uid="{00000000-0005-0000-0000-000007010000}"/>
    <cellStyle name="Percent 2" xfId="30" xr:uid="{00000000-0005-0000-0000-000008010000}"/>
    <cellStyle name="Percent 2 10" xfId="278" xr:uid="{00000000-0005-0000-0000-000009010000}"/>
    <cellStyle name="Percent 2 2" xfId="95" xr:uid="{00000000-0005-0000-0000-00000A010000}"/>
    <cellStyle name="Percent 2 3" xfId="97" xr:uid="{00000000-0005-0000-0000-00000B010000}"/>
    <cellStyle name="Percent 2 4" xfId="99" xr:uid="{00000000-0005-0000-0000-00000C010000}"/>
    <cellStyle name="Percent 2 5" xfId="101" xr:uid="{00000000-0005-0000-0000-00000D010000}"/>
    <cellStyle name="Percent 2 6" xfId="279" xr:uid="{00000000-0005-0000-0000-00000E010000}"/>
    <cellStyle name="Percent 2 7" xfId="280" xr:uid="{00000000-0005-0000-0000-00000F010000}"/>
    <cellStyle name="Percent 2 8" xfId="281" xr:uid="{00000000-0005-0000-0000-000010010000}"/>
    <cellStyle name="Percent 2 9" xfId="282" xr:uid="{00000000-0005-0000-0000-000011010000}"/>
    <cellStyle name="Title 2" xfId="25" xr:uid="{00000000-0005-0000-0000-000012010000}"/>
    <cellStyle name="Title 3" xfId="14" xr:uid="{00000000-0005-0000-0000-000013010000}"/>
    <cellStyle name="Title 4" xfId="6" xr:uid="{00000000-0005-0000-0000-000014010000}"/>
    <cellStyle name="Title 5" xfId="33" xr:uid="{00000000-0005-0000-0000-000015010000}"/>
    <cellStyle name="Title 6" xfId="35" xr:uid="{00000000-0005-0000-0000-000016010000}"/>
    <cellStyle name="Title 7" xfId="283" xr:uid="{00000000-0005-0000-0000-000017010000}"/>
    <cellStyle name="Total 2" xfId="284" xr:uid="{00000000-0005-0000-0000-000018010000}"/>
    <cellStyle name="Total 3" xfId="285" xr:uid="{00000000-0005-0000-0000-000019010000}"/>
    <cellStyle name="Total 4" xfId="286" xr:uid="{00000000-0005-0000-0000-00001A010000}"/>
    <cellStyle name="Total 5" xfId="287" xr:uid="{00000000-0005-0000-0000-00001B010000}"/>
    <cellStyle name="Total 6" xfId="288" xr:uid="{00000000-0005-0000-0000-00001C010000}"/>
    <cellStyle name="Total 7" xfId="289" xr:uid="{00000000-0005-0000-0000-00001D010000}"/>
    <cellStyle name="Warning Text 2" xfId="290" xr:uid="{00000000-0005-0000-0000-00001E010000}"/>
    <cellStyle name="Warning Text 3" xfId="291" xr:uid="{00000000-0005-0000-0000-00001F010000}"/>
    <cellStyle name="Warning Text 4" xfId="148" xr:uid="{00000000-0005-0000-0000-000020010000}"/>
    <cellStyle name="Warning Text 5" xfId="16" xr:uid="{00000000-0005-0000-0000-000021010000}"/>
    <cellStyle name="Warning Text 6" xfId="1" xr:uid="{00000000-0005-0000-0000-000022010000}"/>
    <cellStyle name="Warning Text 7" xfId="150" xr:uid="{00000000-0005-0000-0000-00002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63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288000" cy="1028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zoomScaleSheetLayoutView="100" workbookViewId="0">
      <selection activeCell="C35" sqref="C35"/>
    </sheetView>
  </sheetViews>
  <sheetFormatPr defaultColWidth="9.140625" defaultRowHeight="12.75"/>
  <cols>
    <col min="1" max="1" width="4.7109375" style="68" customWidth="1"/>
    <col min="2" max="2" width="5.85546875" style="68" customWidth="1"/>
    <col min="3" max="3" width="28.140625" style="68" customWidth="1"/>
    <col min="4" max="4" width="7.85546875" style="68" customWidth="1"/>
    <col min="5" max="5" width="7.42578125" style="68" customWidth="1"/>
    <col min="6" max="6" width="11.7109375" style="68" customWidth="1"/>
    <col min="7" max="7" width="12.7109375" style="68" customWidth="1"/>
    <col min="8" max="8" width="11.28515625" style="68" customWidth="1"/>
    <col min="9" max="9" width="9.7109375" style="68" customWidth="1"/>
    <col min="10" max="10" width="12.28515625" style="68" customWidth="1"/>
    <col min="11" max="11" width="10.28515625" style="68" customWidth="1"/>
    <col min="12" max="12" width="15" style="68" customWidth="1"/>
    <col min="13" max="13" width="7.28515625" style="68" customWidth="1"/>
    <col min="14" max="14" width="11.7109375" style="68" customWidth="1"/>
    <col min="15" max="15" width="7.140625" style="68" customWidth="1"/>
    <col min="16" max="16" width="21" style="68" customWidth="1"/>
    <col min="17" max="17" width="0.28515625" style="68" customWidth="1"/>
    <col min="18" max="16384" width="9.140625" style="68"/>
  </cols>
  <sheetData>
    <row r="1" spans="1:16" ht="27.75" customHeight="1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4.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06"/>
    </row>
    <row r="3" spans="1:16" ht="4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106"/>
    </row>
    <row r="4" spans="1:16" ht="18.75" customHeight="1">
      <c r="A4" s="71" t="s">
        <v>1</v>
      </c>
      <c r="B4" s="72"/>
      <c r="C4" s="72"/>
      <c r="D4" s="72"/>
      <c r="E4" s="72"/>
      <c r="F4" s="73"/>
      <c r="G4" s="74"/>
      <c r="H4" s="74"/>
      <c r="I4" s="74"/>
      <c r="J4" s="74"/>
      <c r="K4" s="74"/>
      <c r="L4" s="199"/>
      <c r="M4" s="199"/>
      <c r="N4" s="199"/>
      <c r="O4" s="199"/>
      <c r="P4" s="107"/>
    </row>
    <row r="5" spans="1:16" ht="18.75" customHeight="1">
      <c r="A5" s="200" t="s">
        <v>2</v>
      </c>
      <c r="B5" s="200"/>
      <c r="C5" s="200"/>
      <c r="D5" s="200"/>
      <c r="E5" s="200"/>
      <c r="F5" s="200"/>
      <c r="G5" s="200"/>
      <c r="H5" s="200"/>
      <c r="I5" s="108">
        <v>45658</v>
      </c>
      <c r="J5" s="108"/>
      <c r="K5" s="109"/>
      <c r="L5" s="72"/>
      <c r="M5" s="72"/>
      <c r="N5" s="72"/>
      <c r="O5" s="72"/>
      <c r="P5" s="72"/>
    </row>
    <row r="6" spans="1:16" ht="14.25" customHeight="1">
      <c r="A6" s="203" t="s">
        <v>3</v>
      </c>
      <c r="B6" s="214" t="s">
        <v>4</v>
      </c>
      <c r="C6" s="206" t="s">
        <v>5</v>
      </c>
      <c r="D6" s="202" t="s">
        <v>6</v>
      </c>
      <c r="E6" s="202" t="s">
        <v>7</v>
      </c>
      <c r="F6" s="201" t="s">
        <v>8</v>
      </c>
      <c r="G6" s="201"/>
      <c r="H6" s="201"/>
      <c r="I6" s="201"/>
      <c r="J6" s="201"/>
      <c r="K6" s="201"/>
      <c r="L6" s="201"/>
      <c r="M6" s="201" t="s">
        <v>9</v>
      </c>
      <c r="N6" s="201"/>
      <c r="O6" s="201"/>
      <c r="P6" s="204" t="s">
        <v>10</v>
      </c>
    </row>
    <row r="7" spans="1:16" ht="39.75" customHeight="1">
      <c r="A7" s="203"/>
      <c r="B7" s="214"/>
      <c r="C7" s="207"/>
      <c r="D7" s="203"/>
      <c r="E7" s="203"/>
      <c r="F7" s="75" t="s">
        <v>11</v>
      </c>
      <c r="G7" s="75" t="s">
        <v>12</v>
      </c>
      <c r="H7" s="75" t="s">
        <v>13</v>
      </c>
      <c r="I7" s="75" t="s">
        <v>14</v>
      </c>
      <c r="J7" s="110" t="s">
        <v>15</v>
      </c>
      <c r="K7" s="111" t="s">
        <v>16</v>
      </c>
      <c r="L7" s="110" t="s">
        <v>17</v>
      </c>
      <c r="M7" s="75" t="s">
        <v>18</v>
      </c>
      <c r="N7" s="75" t="s">
        <v>19</v>
      </c>
      <c r="O7" s="75" t="s">
        <v>20</v>
      </c>
      <c r="P7" s="205"/>
    </row>
    <row r="8" spans="1:16" ht="15" customHeight="1">
      <c r="A8" s="140">
        <v>1</v>
      </c>
      <c r="B8" s="161" t="s">
        <v>21</v>
      </c>
      <c r="C8" s="158" t="s">
        <v>22</v>
      </c>
      <c r="D8" s="159" t="s">
        <v>23</v>
      </c>
      <c r="E8" s="160" t="s">
        <v>24</v>
      </c>
      <c r="F8" s="152">
        <v>8252.1200000000008</v>
      </c>
      <c r="G8" s="152">
        <v>7911.16</v>
      </c>
      <c r="H8" s="99">
        <f>F8-G8</f>
        <v>340.96000000000095</v>
      </c>
      <c r="I8" s="153">
        <v>6000</v>
      </c>
      <c r="J8" s="113">
        <f>H8*I8</f>
        <v>2045760.0000000056</v>
      </c>
      <c r="K8" s="154"/>
      <c r="L8" s="118">
        <f>H8*I8</f>
        <v>2045760.0000000056</v>
      </c>
      <c r="M8" s="84" t="s">
        <v>25</v>
      </c>
      <c r="N8" s="155" t="s">
        <v>149</v>
      </c>
      <c r="O8" s="156" t="s">
        <v>32</v>
      </c>
      <c r="P8" s="157"/>
    </row>
    <row r="9" spans="1:16" ht="15" customHeight="1">
      <c r="A9" s="81">
        <v>2</v>
      </c>
      <c r="B9" s="82" t="s">
        <v>27</v>
      </c>
      <c r="C9" s="83" t="s">
        <v>28</v>
      </c>
      <c r="D9" s="84" t="s">
        <v>29</v>
      </c>
      <c r="E9" s="84" t="s">
        <v>30</v>
      </c>
      <c r="F9" s="79">
        <v>668.72299999999996</v>
      </c>
      <c r="G9" s="79">
        <v>643.24</v>
      </c>
      <c r="H9" s="99">
        <f t="shared" ref="H9:H29" si="0">F9-G9</f>
        <v>25.482999999999947</v>
      </c>
      <c r="I9" s="116">
        <v>80000</v>
      </c>
      <c r="J9" s="113">
        <f>H9*I9</f>
        <v>2038639.9999999958</v>
      </c>
      <c r="K9" s="117"/>
      <c r="L9" s="118">
        <f>H9*I9</f>
        <v>2038639.9999999958</v>
      </c>
      <c r="M9" s="84" t="s">
        <v>25</v>
      </c>
      <c r="N9" s="84" t="s">
        <v>31</v>
      </c>
      <c r="O9" s="119" t="s">
        <v>32</v>
      </c>
      <c r="P9" s="120"/>
    </row>
    <row r="10" spans="1:16" ht="15" customHeight="1">
      <c r="A10" s="76">
        <v>3</v>
      </c>
      <c r="B10" s="82" t="s">
        <v>33</v>
      </c>
      <c r="C10" s="85" t="s">
        <v>34</v>
      </c>
      <c r="D10" s="86" t="s">
        <v>29</v>
      </c>
      <c r="E10" s="86" t="s">
        <v>35</v>
      </c>
      <c r="F10" s="79">
        <v>763.38599999999997</v>
      </c>
      <c r="G10" s="79">
        <v>737.625</v>
      </c>
      <c r="H10" s="99">
        <f t="shared" si="0"/>
        <v>25.760999999999967</v>
      </c>
      <c r="I10" s="116">
        <v>20000</v>
      </c>
      <c r="J10" s="113">
        <f t="shared" ref="J10:J29" si="1">H10*I10</f>
        <v>515219.99999999936</v>
      </c>
      <c r="K10" s="121"/>
      <c r="L10" s="115">
        <f t="shared" ref="L10:L29" si="2">J10</f>
        <v>515219.99999999936</v>
      </c>
      <c r="M10" s="86" t="s">
        <v>25</v>
      </c>
      <c r="N10" s="86" t="s">
        <v>36</v>
      </c>
      <c r="O10" s="122" t="s">
        <v>32</v>
      </c>
      <c r="P10" s="123"/>
    </row>
    <row r="11" spans="1:16" ht="15" customHeight="1">
      <c r="A11" s="76">
        <v>4</v>
      </c>
      <c r="B11" s="82" t="s">
        <v>37</v>
      </c>
      <c r="C11" s="85" t="s">
        <v>38</v>
      </c>
      <c r="D11" s="86" t="s">
        <v>29</v>
      </c>
      <c r="E11" s="86" t="s">
        <v>35</v>
      </c>
      <c r="F11" s="79">
        <v>767.85500000000002</v>
      </c>
      <c r="G11" s="79">
        <v>751.28200000000004</v>
      </c>
      <c r="H11" s="99">
        <f t="shared" si="0"/>
        <v>16.572999999999979</v>
      </c>
      <c r="I11" s="116">
        <v>20000</v>
      </c>
      <c r="J11" s="113">
        <f t="shared" si="1"/>
        <v>331459.99999999959</v>
      </c>
      <c r="K11" s="114"/>
      <c r="L11" s="115">
        <f t="shared" si="2"/>
        <v>331459.99999999959</v>
      </c>
      <c r="M11" s="86" t="s">
        <v>25</v>
      </c>
      <c r="N11" s="86" t="s">
        <v>39</v>
      </c>
      <c r="O11" s="122" t="s">
        <v>32</v>
      </c>
      <c r="P11" s="123"/>
    </row>
    <row r="12" spans="1:16" ht="15" customHeight="1">
      <c r="A12" s="140">
        <v>5</v>
      </c>
      <c r="B12" s="82" t="s">
        <v>142</v>
      </c>
      <c r="C12" s="85" t="s">
        <v>143</v>
      </c>
      <c r="D12" s="86" t="s">
        <v>29</v>
      </c>
      <c r="E12" s="86" t="s">
        <v>35</v>
      </c>
      <c r="F12" s="79">
        <v>329.26900000000001</v>
      </c>
      <c r="G12" s="79">
        <v>302.10399999999998</v>
      </c>
      <c r="H12" s="99">
        <f t="shared" si="0"/>
        <v>27.16500000000002</v>
      </c>
      <c r="I12" s="116">
        <v>20000</v>
      </c>
      <c r="J12" s="113">
        <f t="shared" si="1"/>
        <v>543300.00000000047</v>
      </c>
      <c r="K12" s="114"/>
      <c r="L12" s="115">
        <f t="shared" si="2"/>
        <v>543300.00000000047</v>
      </c>
      <c r="M12" s="86" t="s">
        <v>25</v>
      </c>
      <c r="N12" s="86" t="s">
        <v>144</v>
      </c>
      <c r="O12" s="122"/>
      <c r="P12" s="139"/>
    </row>
    <row r="13" spans="1:16" ht="15" customHeight="1">
      <c r="A13" s="78">
        <v>6</v>
      </c>
      <c r="B13" s="143" t="s">
        <v>148</v>
      </c>
      <c r="C13" s="142" t="s">
        <v>44</v>
      </c>
      <c r="D13" s="84" t="s">
        <v>29</v>
      </c>
      <c r="E13" s="84" t="s">
        <v>147</v>
      </c>
      <c r="F13" s="79">
        <v>212.548</v>
      </c>
      <c r="G13" s="79">
        <v>203.83199999999999</v>
      </c>
      <c r="H13" s="99">
        <f t="shared" si="0"/>
        <v>8.7160000000000082</v>
      </c>
      <c r="I13" s="116">
        <v>20000</v>
      </c>
      <c r="J13" s="113">
        <f t="shared" si="1"/>
        <v>174320.00000000017</v>
      </c>
      <c r="K13" s="114"/>
      <c r="L13" s="115">
        <f t="shared" si="2"/>
        <v>174320.00000000017</v>
      </c>
      <c r="M13" s="86" t="s">
        <v>25</v>
      </c>
      <c r="N13" s="86" t="s">
        <v>145</v>
      </c>
      <c r="O13" s="122" t="s">
        <v>32</v>
      </c>
      <c r="P13" s="141"/>
    </row>
    <row r="14" spans="1:16" ht="15" customHeight="1">
      <c r="A14" s="76">
        <v>7</v>
      </c>
      <c r="B14" s="87" t="s">
        <v>45</v>
      </c>
      <c r="C14" s="90" t="s">
        <v>46</v>
      </c>
      <c r="D14" s="86" t="s">
        <v>29</v>
      </c>
      <c r="E14" s="86" t="s">
        <v>35</v>
      </c>
      <c r="F14" s="79">
        <v>5209.5</v>
      </c>
      <c r="G14" s="79">
        <v>5136.7</v>
      </c>
      <c r="H14" s="99">
        <f t="shared" si="0"/>
        <v>72.800000000000182</v>
      </c>
      <c r="I14" s="116">
        <v>2000</v>
      </c>
      <c r="J14" s="113">
        <f t="shared" si="1"/>
        <v>145600.00000000035</v>
      </c>
      <c r="K14" s="114"/>
      <c r="L14" s="115">
        <f t="shared" si="2"/>
        <v>145600.00000000035</v>
      </c>
      <c r="M14" s="86" t="s">
        <v>25</v>
      </c>
      <c r="N14" s="86">
        <v>16193942</v>
      </c>
      <c r="O14" s="122" t="s">
        <v>26</v>
      </c>
      <c r="P14" s="123"/>
    </row>
    <row r="15" spans="1:16" ht="15.75" customHeight="1">
      <c r="A15" s="140">
        <v>8</v>
      </c>
      <c r="B15" s="162" t="s">
        <v>151</v>
      </c>
      <c r="C15" s="166" t="s">
        <v>152</v>
      </c>
      <c r="D15" s="165" t="s">
        <v>29</v>
      </c>
      <c r="E15" s="165" t="s">
        <v>35</v>
      </c>
      <c r="F15" s="152">
        <v>303.12</v>
      </c>
      <c r="G15" s="152">
        <v>139.69</v>
      </c>
      <c r="H15" s="163">
        <f t="shared" si="0"/>
        <v>163.43</v>
      </c>
      <c r="I15" s="164">
        <v>2000</v>
      </c>
      <c r="J15" s="113">
        <f t="shared" si="1"/>
        <v>326860</v>
      </c>
      <c r="K15" s="114"/>
      <c r="L15" s="150">
        <f>J15</f>
        <v>326860</v>
      </c>
      <c r="M15" s="86" t="s">
        <v>25</v>
      </c>
      <c r="N15" s="84" t="s">
        <v>153</v>
      </c>
      <c r="O15" s="122" t="s">
        <v>32</v>
      </c>
      <c r="P15" s="167" t="s">
        <v>154</v>
      </c>
    </row>
    <row r="16" spans="1:16" ht="15" customHeight="1">
      <c r="A16" s="192">
        <v>9</v>
      </c>
      <c r="B16" s="215" t="s">
        <v>47</v>
      </c>
      <c r="C16" s="77" t="s">
        <v>48</v>
      </c>
      <c r="D16" s="189" t="s">
        <v>23</v>
      </c>
      <c r="E16" s="189" t="s">
        <v>24</v>
      </c>
      <c r="F16" s="181">
        <v>4456.3100000000004</v>
      </c>
      <c r="G16" s="181">
        <v>4424.6099999999997</v>
      </c>
      <c r="H16" s="99">
        <f t="shared" si="0"/>
        <v>31.700000000000728</v>
      </c>
      <c r="I16" s="116">
        <v>60000</v>
      </c>
      <c r="J16" s="113">
        <f t="shared" si="1"/>
        <v>1902000.0000000438</v>
      </c>
      <c r="K16" s="114"/>
      <c r="L16" s="115">
        <f t="shared" si="2"/>
        <v>1902000.0000000438</v>
      </c>
      <c r="M16" s="192" t="s">
        <v>25</v>
      </c>
      <c r="N16" s="184">
        <v>902022</v>
      </c>
      <c r="O16" s="182" t="s">
        <v>26</v>
      </c>
      <c r="P16" s="125"/>
    </row>
    <row r="17" spans="1:16" ht="15" customHeight="1">
      <c r="A17" s="193"/>
      <c r="B17" s="216"/>
      <c r="C17" s="77" t="s">
        <v>49</v>
      </c>
      <c r="D17" s="189"/>
      <c r="E17" s="189"/>
      <c r="F17" s="79">
        <v>363.99</v>
      </c>
      <c r="G17" s="79">
        <v>363.91</v>
      </c>
      <c r="H17" s="99">
        <f t="shared" si="0"/>
        <v>7.9999999999984084E-2</v>
      </c>
      <c r="I17" s="116">
        <v>60000</v>
      </c>
      <c r="J17" s="113">
        <f t="shared" si="1"/>
        <v>4799.999999999045</v>
      </c>
      <c r="K17" s="114"/>
      <c r="L17" s="115">
        <f t="shared" si="2"/>
        <v>4799.999999999045</v>
      </c>
      <c r="M17" s="193"/>
      <c r="N17" s="195"/>
      <c r="O17" s="197"/>
      <c r="P17" s="125"/>
    </row>
    <row r="18" spans="1:16" ht="15" customHeight="1">
      <c r="A18" s="189">
        <v>10</v>
      </c>
      <c r="B18" s="215" t="s">
        <v>50</v>
      </c>
      <c r="C18" s="90" t="s">
        <v>51</v>
      </c>
      <c r="D18" s="184" t="s">
        <v>29</v>
      </c>
      <c r="E18" s="188" t="s">
        <v>30</v>
      </c>
      <c r="F18" s="79">
        <v>647.72</v>
      </c>
      <c r="G18" s="79">
        <v>624.05200000000002</v>
      </c>
      <c r="H18" s="99">
        <f t="shared" si="0"/>
        <v>23.668000000000006</v>
      </c>
      <c r="I18" s="116">
        <v>80000</v>
      </c>
      <c r="J18" s="113">
        <f t="shared" si="1"/>
        <v>1893440.0000000005</v>
      </c>
      <c r="K18" s="114"/>
      <c r="L18" s="115">
        <f t="shared" si="2"/>
        <v>1893440.0000000005</v>
      </c>
      <c r="M18" s="192" t="s">
        <v>25</v>
      </c>
      <c r="N18" s="184" t="s">
        <v>52</v>
      </c>
      <c r="O18" s="122" t="s">
        <v>32</v>
      </c>
      <c r="P18" s="190"/>
    </row>
    <row r="19" spans="1:16" ht="15" customHeight="1">
      <c r="A19" s="189"/>
      <c r="B19" s="217"/>
      <c r="C19" s="90" t="s">
        <v>53</v>
      </c>
      <c r="D19" s="185"/>
      <c r="E19" s="188"/>
      <c r="F19" s="79">
        <v>20.84</v>
      </c>
      <c r="G19" s="79">
        <v>20.777000000000001</v>
      </c>
      <c r="H19" s="99">
        <f t="shared" si="0"/>
        <v>6.2999999999998835E-2</v>
      </c>
      <c r="I19" s="116">
        <v>80000</v>
      </c>
      <c r="J19" s="113">
        <f t="shared" si="1"/>
        <v>5039.9999999999072</v>
      </c>
      <c r="K19" s="126"/>
      <c r="L19" s="115">
        <f t="shared" si="2"/>
        <v>5039.9999999999072</v>
      </c>
      <c r="M19" s="194"/>
      <c r="N19" s="185"/>
      <c r="O19" s="127"/>
      <c r="P19" s="191"/>
    </row>
    <row r="20" spans="1:16" ht="15" customHeight="1">
      <c r="A20" s="76">
        <v>11</v>
      </c>
      <c r="B20" s="82" t="s">
        <v>54</v>
      </c>
      <c r="C20" s="85" t="s">
        <v>55</v>
      </c>
      <c r="D20" s="84" t="s">
        <v>29</v>
      </c>
      <c r="E20" s="86" t="s">
        <v>35</v>
      </c>
      <c r="F20" s="79">
        <v>835.61599999999999</v>
      </c>
      <c r="G20" s="79">
        <v>815.20100000000002</v>
      </c>
      <c r="H20" s="99">
        <f t="shared" si="0"/>
        <v>20.414999999999964</v>
      </c>
      <c r="I20" s="116">
        <v>20000</v>
      </c>
      <c r="J20" s="113">
        <f t="shared" si="1"/>
        <v>408299.9999999993</v>
      </c>
      <c r="K20" s="114"/>
      <c r="L20" s="115">
        <f t="shared" si="2"/>
        <v>408299.9999999993</v>
      </c>
      <c r="M20" s="78" t="s">
        <v>25</v>
      </c>
      <c r="N20" s="86" t="s">
        <v>56</v>
      </c>
      <c r="O20" s="122" t="s">
        <v>32</v>
      </c>
      <c r="P20" s="123"/>
    </row>
    <row r="21" spans="1:16" ht="15" customHeight="1">
      <c r="A21" s="76">
        <v>12</v>
      </c>
      <c r="B21" s="87" t="s">
        <v>140</v>
      </c>
      <c r="C21" s="88" t="s">
        <v>40</v>
      </c>
      <c r="D21" s="86" t="s">
        <v>29</v>
      </c>
      <c r="E21" s="86" t="s">
        <v>35</v>
      </c>
      <c r="F21" s="89">
        <v>84375</v>
      </c>
      <c r="G21" s="89">
        <v>83081</v>
      </c>
      <c r="H21" s="99">
        <f t="shared" si="0"/>
        <v>1294</v>
      </c>
      <c r="I21" s="116">
        <v>1</v>
      </c>
      <c r="J21" s="113">
        <f t="shared" si="1"/>
        <v>1294</v>
      </c>
      <c r="K21" s="114"/>
      <c r="L21" s="115">
        <f t="shared" si="2"/>
        <v>1294</v>
      </c>
      <c r="M21" s="86" t="s">
        <v>41</v>
      </c>
      <c r="N21" s="86" t="s">
        <v>42</v>
      </c>
      <c r="O21" s="124" t="s">
        <v>43</v>
      </c>
      <c r="P21" s="123"/>
    </row>
    <row r="22" spans="1:16" ht="15" customHeight="1">
      <c r="A22" s="76">
        <v>13</v>
      </c>
      <c r="B22" s="82" t="s">
        <v>57</v>
      </c>
      <c r="C22" s="85" t="s">
        <v>58</v>
      </c>
      <c r="D22" s="84" t="s">
        <v>29</v>
      </c>
      <c r="E22" s="86" t="s">
        <v>35</v>
      </c>
      <c r="F22" s="79">
        <v>845.23500000000001</v>
      </c>
      <c r="G22" s="79">
        <v>817.505</v>
      </c>
      <c r="H22" s="99">
        <f t="shared" si="0"/>
        <v>27.730000000000018</v>
      </c>
      <c r="I22" s="116">
        <v>20000</v>
      </c>
      <c r="J22" s="113">
        <f t="shared" si="1"/>
        <v>554600.00000000035</v>
      </c>
      <c r="K22" s="114"/>
      <c r="L22" s="115">
        <f t="shared" si="2"/>
        <v>554600.00000000035</v>
      </c>
      <c r="M22" s="78" t="s">
        <v>25</v>
      </c>
      <c r="N22" s="86" t="s">
        <v>59</v>
      </c>
      <c r="O22" s="122" t="s">
        <v>32</v>
      </c>
      <c r="P22" s="123"/>
    </row>
    <row r="23" spans="1:16" ht="15" customHeight="1">
      <c r="A23" s="76">
        <v>14</v>
      </c>
      <c r="B23" s="82" t="s">
        <v>60</v>
      </c>
      <c r="C23" s="85" t="s">
        <v>61</v>
      </c>
      <c r="D23" s="84" t="s">
        <v>29</v>
      </c>
      <c r="E23" s="86" t="s">
        <v>35</v>
      </c>
      <c r="F23" s="79">
        <v>816.33900000000006</v>
      </c>
      <c r="G23" s="79">
        <v>789.54</v>
      </c>
      <c r="H23" s="99">
        <f t="shared" si="0"/>
        <v>26.799000000000092</v>
      </c>
      <c r="I23" s="116">
        <v>20000</v>
      </c>
      <c r="J23" s="113">
        <f t="shared" si="1"/>
        <v>535980.00000000186</v>
      </c>
      <c r="K23" s="114"/>
      <c r="L23" s="115">
        <f t="shared" si="2"/>
        <v>535980.00000000186</v>
      </c>
      <c r="M23" s="78" t="s">
        <v>25</v>
      </c>
      <c r="N23" s="86" t="s">
        <v>62</v>
      </c>
      <c r="O23" s="122" t="s">
        <v>32</v>
      </c>
      <c r="P23" s="123"/>
    </row>
    <row r="24" spans="1:16" ht="15" customHeight="1">
      <c r="A24" s="76">
        <v>15</v>
      </c>
      <c r="B24" s="82" t="s">
        <v>63</v>
      </c>
      <c r="C24" s="85" t="s">
        <v>64</v>
      </c>
      <c r="D24" s="84" t="s">
        <v>29</v>
      </c>
      <c r="E24" s="86" t="s">
        <v>35</v>
      </c>
      <c r="F24" s="79">
        <v>527.66899999999998</v>
      </c>
      <c r="G24" s="79">
        <v>518.14300000000003</v>
      </c>
      <c r="H24" s="99">
        <f t="shared" si="0"/>
        <v>9.5259999999999536</v>
      </c>
      <c r="I24" s="116">
        <v>20000</v>
      </c>
      <c r="J24" s="113">
        <f t="shared" si="1"/>
        <v>190519.99999999907</v>
      </c>
      <c r="K24" s="114"/>
      <c r="L24" s="115">
        <f t="shared" si="2"/>
        <v>190519.99999999907</v>
      </c>
      <c r="M24" s="78" t="s">
        <v>25</v>
      </c>
      <c r="N24" s="86" t="s">
        <v>65</v>
      </c>
      <c r="O24" s="122" t="s">
        <v>32</v>
      </c>
      <c r="P24" s="123"/>
    </row>
    <row r="25" spans="1:16" ht="15" customHeight="1">
      <c r="A25" s="192">
        <v>16</v>
      </c>
      <c r="B25" s="215" t="s">
        <v>66</v>
      </c>
      <c r="C25" s="91" t="s">
        <v>67</v>
      </c>
      <c r="D25" s="188" t="s">
        <v>29</v>
      </c>
      <c r="E25" s="188" t="s">
        <v>24</v>
      </c>
      <c r="F25" s="92">
        <v>786.58</v>
      </c>
      <c r="G25" s="92">
        <v>776.44</v>
      </c>
      <c r="H25" s="99">
        <f t="shared" si="0"/>
        <v>10.139999999999986</v>
      </c>
      <c r="I25" s="116">
        <v>10000</v>
      </c>
      <c r="J25" s="113">
        <f t="shared" si="1"/>
        <v>101399.99999999987</v>
      </c>
      <c r="K25" s="121"/>
      <c r="L25" s="115">
        <f t="shared" si="2"/>
        <v>101399.99999999987</v>
      </c>
      <c r="M25" s="192" t="s">
        <v>25</v>
      </c>
      <c r="N25" s="186">
        <v>18057986</v>
      </c>
      <c r="O25" s="182" t="s">
        <v>26</v>
      </c>
      <c r="P25" s="128"/>
    </row>
    <row r="26" spans="1:16" ht="15" customHeight="1">
      <c r="A26" s="193"/>
      <c r="B26" s="216"/>
      <c r="C26" s="91" t="s">
        <v>68</v>
      </c>
      <c r="D26" s="188"/>
      <c r="E26" s="188"/>
      <c r="F26" s="93">
        <v>9.35</v>
      </c>
      <c r="G26" s="93">
        <v>9.1199999999999992</v>
      </c>
      <c r="H26" s="99">
        <f t="shared" si="0"/>
        <v>0.23000000000000043</v>
      </c>
      <c r="I26" s="116">
        <v>10000</v>
      </c>
      <c r="J26" s="113">
        <f t="shared" si="1"/>
        <v>2300.0000000000041</v>
      </c>
      <c r="K26" s="121"/>
      <c r="L26" s="115">
        <f t="shared" si="2"/>
        <v>2300.0000000000041</v>
      </c>
      <c r="M26" s="193"/>
      <c r="N26" s="196"/>
      <c r="O26" s="197"/>
      <c r="P26" s="128"/>
    </row>
    <row r="27" spans="1:16" ht="15" customHeight="1">
      <c r="A27" s="192">
        <v>17</v>
      </c>
      <c r="B27" s="215" t="s">
        <v>69</v>
      </c>
      <c r="C27" s="91" t="s">
        <v>70</v>
      </c>
      <c r="D27" s="188" t="s">
        <v>29</v>
      </c>
      <c r="E27" s="188" t="s">
        <v>24</v>
      </c>
      <c r="F27" s="92">
        <v>8525.6</v>
      </c>
      <c r="G27" s="92">
        <v>8417.5</v>
      </c>
      <c r="H27" s="99">
        <f t="shared" si="0"/>
        <v>108.10000000000036</v>
      </c>
      <c r="I27" s="116">
        <v>1000</v>
      </c>
      <c r="J27" s="113">
        <f t="shared" si="1"/>
        <v>108100.00000000036</v>
      </c>
      <c r="K27" s="121"/>
      <c r="L27" s="115">
        <f t="shared" si="2"/>
        <v>108100.00000000036</v>
      </c>
      <c r="M27" s="184" t="s">
        <v>25</v>
      </c>
      <c r="N27" s="186">
        <v>15199622</v>
      </c>
      <c r="O27" s="182" t="s">
        <v>26</v>
      </c>
      <c r="P27" s="128"/>
    </row>
    <row r="28" spans="1:16" ht="15" customHeight="1">
      <c r="A28" s="194"/>
      <c r="B28" s="217"/>
      <c r="C28" s="171" t="s">
        <v>71</v>
      </c>
      <c r="D28" s="184"/>
      <c r="E28" s="184"/>
      <c r="F28" s="172">
        <v>64.400000000000006</v>
      </c>
      <c r="G28" s="172">
        <v>63.7</v>
      </c>
      <c r="H28" s="173">
        <f t="shared" si="0"/>
        <v>0.70000000000000284</v>
      </c>
      <c r="I28" s="174">
        <v>1000</v>
      </c>
      <c r="J28" s="175">
        <f t="shared" si="1"/>
        <v>700.00000000000284</v>
      </c>
      <c r="K28" s="176"/>
      <c r="L28" s="118">
        <f t="shared" si="2"/>
        <v>700.00000000000284</v>
      </c>
      <c r="M28" s="185"/>
      <c r="N28" s="187"/>
      <c r="O28" s="183"/>
      <c r="P28" s="168"/>
    </row>
    <row r="29" spans="1:16" ht="17.25" customHeight="1">
      <c r="A29" s="169">
        <v>18</v>
      </c>
      <c r="B29" s="177" t="s">
        <v>155</v>
      </c>
      <c r="C29" s="178" t="s">
        <v>156</v>
      </c>
      <c r="D29" s="165" t="s">
        <v>157</v>
      </c>
      <c r="E29" s="165" t="s">
        <v>35</v>
      </c>
      <c r="F29" s="179">
        <v>382.15</v>
      </c>
      <c r="G29" s="179">
        <v>181.77</v>
      </c>
      <c r="H29" s="163">
        <f t="shared" si="0"/>
        <v>200.37999999999997</v>
      </c>
      <c r="I29" s="164">
        <v>2000</v>
      </c>
      <c r="J29" s="153">
        <f t="shared" si="1"/>
        <v>400759.99999999994</v>
      </c>
      <c r="K29" s="180"/>
      <c r="L29" s="150">
        <f t="shared" si="2"/>
        <v>400759.99999999994</v>
      </c>
      <c r="M29" s="169" t="s">
        <v>25</v>
      </c>
      <c r="N29" s="170" t="s">
        <v>158</v>
      </c>
      <c r="O29" s="122" t="s">
        <v>32</v>
      </c>
      <c r="P29" s="167" t="s">
        <v>159</v>
      </c>
    </row>
    <row r="30" spans="1:16" ht="15" customHeight="1">
      <c r="A30" s="94"/>
      <c r="B30" s="94"/>
      <c r="C30" s="221" t="s">
        <v>72</v>
      </c>
      <c r="D30" s="222"/>
      <c r="E30" s="222"/>
      <c r="F30" s="222"/>
      <c r="G30" s="222"/>
      <c r="H30" s="222"/>
      <c r="I30" s="222"/>
      <c r="J30" s="222"/>
      <c r="K30" s="223"/>
      <c r="L30" s="129">
        <f>L9</f>
        <v>2038639.9999999958</v>
      </c>
      <c r="M30" s="130" t="s">
        <v>73</v>
      </c>
      <c r="N30" s="131"/>
      <c r="O30" s="95"/>
      <c r="P30" s="95"/>
    </row>
    <row r="31" spans="1:16" ht="15" customHeight="1">
      <c r="A31" s="95"/>
      <c r="B31" s="95"/>
      <c r="C31" s="218" t="s">
        <v>74</v>
      </c>
      <c r="D31" s="219"/>
      <c r="E31" s="219"/>
      <c r="F31" s="219"/>
      <c r="G31" s="219"/>
      <c r="H31" s="219"/>
      <c r="I31" s="219"/>
      <c r="J31" s="219"/>
      <c r="K31" s="220"/>
      <c r="L31" s="115">
        <f>L10+L11+L12+L13+L14+L15</f>
        <v>2036760</v>
      </c>
      <c r="M31" s="130" t="s">
        <v>73</v>
      </c>
      <c r="N31" s="132"/>
      <c r="O31" s="95"/>
      <c r="P31" s="95"/>
    </row>
    <row r="32" spans="1:16" ht="15" customHeight="1">
      <c r="A32" s="94"/>
      <c r="B32" s="94"/>
      <c r="C32" s="218" t="s">
        <v>75</v>
      </c>
      <c r="D32" s="219"/>
      <c r="E32" s="219"/>
      <c r="F32" s="219"/>
      <c r="G32" s="219"/>
      <c r="H32" s="219"/>
      <c r="I32" s="219"/>
      <c r="J32" s="219"/>
      <c r="K32" s="220"/>
      <c r="L32" s="115">
        <f>L18+L25+L27-L19-L26-L28</f>
        <v>2094900.0000000005</v>
      </c>
      <c r="M32" s="130" t="s">
        <v>73</v>
      </c>
      <c r="N32" s="131"/>
      <c r="O32" s="95"/>
      <c r="P32" s="95"/>
    </row>
    <row r="33" spans="1:256" ht="15" customHeight="1">
      <c r="A33" s="95"/>
      <c r="B33" s="95"/>
      <c r="C33" s="218" t="s">
        <v>76</v>
      </c>
      <c r="D33" s="219"/>
      <c r="E33" s="219"/>
      <c r="F33" s="219"/>
      <c r="G33" s="219"/>
      <c r="H33" s="219"/>
      <c r="I33" s="219"/>
      <c r="J33" s="219"/>
      <c r="K33" s="220"/>
      <c r="L33" s="115">
        <f>L20+L22+L23+L24+L29</f>
        <v>2090160.0000000005</v>
      </c>
      <c r="M33" s="130" t="s">
        <v>73</v>
      </c>
      <c r="N33" s="132"/>
      <c r="O33" s="95"/>
      <c r="P33" s="95"/>
    </row>
    <row r="34" spans="1:256" ht="15" customHeight="1">
      <c r="A34" s="95"/>
      <c r="B34" s="95"/>
      <c r="C34" s="96"/>
      <c r="D34" s="96"/>
      <c r="E34" s="96"/>
      <c r="F34" s="97"/>
      <c r="G34" s="97"/>
      <c r="H34" s="98"/>
      <c r="I34" s="98"/>
      <c r="J34" s="98"/>
      <c r="K34" s="98"/>
      <c r="L34" s="149"/>
      <c r="M34" s="212" t="s">
        <v>77</v>
      </c>
      <c r="N34" s="212"/>
      <c r="O34" s="212"/>
      <c r="P34" s="212"/>
    </row>
    <row r="35" spans="1:256" ht="17.25" customHeight="1">
      <c r="A35" s="95"/>
      <c r="B35" s="95"/>
      <c r="C35" s="146" t="s">
        <v>146</v>
      </c>
      <c r="D35" s="147"/>
      <c r="E35" s="148"/>
      <c r="F35" s="145">
        <v>1420.9590000000001</v>
      </c>
      <c r="G35" s="145">
        <v>1379.288</v>
      </c>
      <c r="H35" s="99">
        <f>F35-G35</f>
        <v>41.671000000000049</v>
      </c>
      <c r="I35" s="133">
        <v>24000</v>
      </c>
      <c r="J35" s="133">
        <f>I35*H35</f>
        <v>1000104.0000000012</v>
      </c>
      <c r="K35" s="133"/>
      <c r="L35" s="150">
        <f>J35</f>
        <v>1000104.0000000012</v>
      </c>
      <c r="M35" s="212"/>
      <c r="N35" s="212"/>
      <c r="O35" s="212"/>
      <c r="P35" s="212"/>
    </row>
    <row r="36" spans="1:256" ht="16.5" customHeight="1">
      <c r="A36" s="100" t="s">
        <v>77</v>
      </c>
      <c r="B36" s="100"/>
      <c r="C36" s="208" t="s">
        <v>78</v>
      </c>
      <c r="D36" s="209"/>
      <c r="E36" s="210"/>
      <c r="F36" s="101">
        <v>109973</v>
      </c>
      <c r="G36" s="101">
        <v>108976</v>
      </c>
      <c r="H36" s="80">
        <f>F36-G36</f>
        <v>997</v>
      </c>
      <c r="I36" s="112">
        <v>1000</v>
      </c>
      <c r="J36" s="133">
        <f>I36*H36</f>
        <v>997000</v>
      </c>
      <c r="K36" s="112"/>
      <c r="L36" s="150">
        <f>J36</f>
        <v>997000</v>
      </c>
      <c r="M36" s="212"/>
      <c r="N36" s="212"/>
      <c r="O36" s="212"/>
      <c r="P36" s="212"/>
    </row>
    <row r="37" spans="1:256" ht="0.75" customHeight="1">
      <c r="A37" s="102"/>
      <c r="B37" s="102"/>
      <c r="C37" s="103"/>
      <c r="D37" s="103"/>
      <c r="E37" s="103"/>
      <c r="F37" s="97">
        <v>59008.813235294198</v>
      </c>
      <c r="G37" s="97">
        <v>59008.813235294198</v>
      </c>
      <c r="H37" s="104"/>
      <c r="I37" s="104"/>
      <c r="J37" s="104"/>
      <c r="K37" s="104"/>
      <c r="L37" s="104"/>
      <c r="M37" s="134"/>
      <c r="N37" s="134"/>
      <c r="O37" s="134"/>
      <c r="P37" s="134"/>
    </row>
    <row r="38" spans="1:256" s="67" customFormat="1" ht="7.5" customHeight="1">
      <c r="A38" s="211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36"/>
    </row>
    <row r="39" spans="1:256" s="67" customFormat="1" ht="21" customHeight="1">
      <c r="A39" s="211" t="s">
        <v>79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36"/>
    </row>
    <row r="40" spans="1:256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</row>
    <row r="41" spans="1:256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35"/>
    </row>
    <row r="42" spans="1:256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</row>
    <row r="43" spans="1:256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</row>
    <row r="44" spans="1:256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256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</row>
    <row r="46" spans="1:256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</row>
    <row r="47" spans="1:256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</row>
    <row r="48" spans="1:256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</row>
    <row r="49" spans="1:16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</row>
    <row r="50" spans="1:16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</row>
    <row r="51" spans="1:16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</row>
    <row r="52" spans="1:16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</row>
    <row r="53" spans="1:16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</row>
    <row r="55" spans="1:16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</row>
    <row r="56" spans="1:16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</row>
    <row r="57" spans="1:16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</row>
    <row r="58" spans="1:16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</row>
    <row r="59" spans="1:16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</row>
    <row r="60" spans="1:16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</row>
    <row r="61" spans="1:16">
      <c r="A61" s="105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</row>
    <row r="62" spans="1:16">
      <c r="A62" s="105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</row>
    <row r="63" spans="1:16">
      <c r="A63" s="105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</row>
    <row r="64" spans="1:16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</row>
    <row r="65" spans="1:1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</row>
    <row r="66" spans="1:1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</row>
    <row r="67" spans="1:1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</row>
    <row r="68" spans="1:1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</row>
    <row r="69" spans="1:16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</row>
    <row r="70" spans="1:16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</row>
    <row r="71" spans="1:16">
      <c r="A71" s="105"/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</row>
    <row r="72" spans="1:16">
      <c r="A72" s="105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</row>
    <row r="73" spans="1:16">
      <c r="A73" s="105"/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</row>
    <row r="74" spans="1:16">
      <c r="A74" s="105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</row>
    <row r="75" spans="1:16">
      <c r="A75" s="105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</row>
    <row r="76" spans="1:16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</row>
    <row r="77" spans="1:16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</row>
    <row r="78" spans="1:16">
      <c r="A78" s="10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</row>
    <row r="79" spans="1:16">
      <c r="A79" s="10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</row>
    <row r="80" spans="1:16">
      <c r="A80" s="10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</row>
    <row r="82" spans="1:16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</row>
    <row r="83" spans="1:16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</row>
    <row r="84" spans="1:16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</row>
    <row r="85" spans="1:16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</row>
    <row r="86" spans="1:16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</row>
    <row r="87" spans="1:16">
      <c r="A87" s="105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</row>
    <row r="88" spans="1:16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</row>
    <row r="89" spans="1:16">
      <c r="A89" s="105"/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</row>
    <row r="90" spans="1:16">
      <c r="A90" s="105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</row>
    <row r="91" spans="1:16">
      <c r="A91" s="105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</row>
    <row r="92" spans="1:16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</row>
    <row r="93" spans="1:16">
      <c r="A93" s="105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</row>
    <row r="94" spans="1:16">
      <c r="A94" s="105"/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</row>
    <row r="95" spans="1:16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</row>
    <row r="96" spans="1:16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</row>
    <row r="97" spans="1:16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</row>
    <row r="98" spans="1:16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</row>
    <row r="99" spans="1:16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</row>
    <row r="100" spans="1:16">
      <c r="A100" s="105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</row>
    <row r="101" spans="1:16">
      <c r="A101" s="105"/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</row>
    <row r="102" spans="1:16">
      <c r="A102" s="105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</row>
    <row r="103" spans="1:16">
      <c r="A103" s="105"/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</row>
    <row r="104" spans="1:16">
      <c r="A104" s="105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</row>
    <row r="105" spans="1:16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</row>
    <row r="106" spans="1:16">
      <c r="A106" s="105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</row>
    <row r="107" spans="1:16">
      <c r="A107" s="105"/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</row>
    <row r="108" spans="1:16">
      <c r="A108" s="105"/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</row>
    <row r="109" spans="1:16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</row>
    <row r="110" spans="1:16">
      <c r="A110" s="105"/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</row>
    <row r="111" spans="1:16">
      <c r="A111" s="105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</row>
    <row r="112" spans="1:16">
      <c r="A112" s="105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</row>
    <row r="113" spans="1:16">
      <c r="A113" s="105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</row>
    <row r="114" spans="1:16">
      <c r="A114" s="105"/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</row>
    <row r="115" spans="1:16">
      <c r="A115" s="105"/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</row>
    <row r="116" spans="1:16">
      <c r="A116" s="105"/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</row>
    <row r="117" spans="1:16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</row>
    <row r="118" spans="1:16">
      <c r="A118" s="105"/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</row>
    <row r="119" spans="1:16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</row>
    <row r="120" spans="1:16">
      <c r="A120" s="105"/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</row>
    <row r="121" spans="1:16">
      <c r="A121" s="105"/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</row>
    <row r="122" spans="1:16">
      <c r="A122" s="105"/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</row>
    <row r="123" spans="1:16">
      <c r="A123" s="105"/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</row>
    <row r="124" spans="1:16">
      <c r="A124" s="105"/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</row>
    <row r="125" spans="1:16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</row>
    <row r="126" spans="1:16">
      <c r="A126" s="105"/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</row>
    <row r="127" spans="1:16">
      <c r="A127" s="105"/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</row>
    <row r="128" spans="1:16">
      <c r="A128" s="105"/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</row>
    <row r="129" spans="1:16">
      <c r="A129" s="105"/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</row>
    <row r="130" spans="1:16">
      <c r="A130" s="105"/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</row>
    <row r="131" spans="1:16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</row>
    <row r="132" spans="1:16">
      <c r="A132" s="105"/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</row>
    <row r="133" spans="1:16">
      <c r="A133" s="105"/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</row>
    <row r="134" spans="1:16">
      <c r="A134" s="105"/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</row>
  </sheetData>
  <mergeCells count="48">
    <mergeCell ref="C32:K32"/>
    <mergeCell ref="C33:K33"/>
    <mergeCell ref="C30:K30"/>
    <mergeCell ref="C31:K31"/>
    <mergeCell ref="D18:D19"/>
    <mergeCell ref="D25:D26"/>
    <mergeCell ref="D27:D28"/>
    <mergeCell ref="E25:E26"/>
    <mergeCell ref="E27:E28"/>
    <mergeCell ref="A16:A17"/>
    <mergeCell ref="A18:A19"/>
    <mergeCell ref="A25:A26"/>
    <mergeCell ref="A27:A28"/>
    <mergeCell ref="B6:B7"/>
    <mergeCell ref="B16:B17"/>
    <mergeCell ref="B18:B19"/>
    <mergeCell ref="B25:B26"/>
    <mergeCell ref="B27:B28"/>
    <mergeCell ref="C36:E36"/>
    <mergeCell ref="A38:P38"/>
    <mergeCell ref="M34:P36"/>
    <mergeCell ref="A39:P39"/>
    <mergeCell ref="A40:P40"/>
    <mergeCell ref="A1:P1"/>
    <mergeCell ref="L4:O4"/>
    <mergeCell ref="A5:H5"/>
    <mergeCell ref="F6:L6"/>
    <mergeCell ref="M6:O6"/>
    <mergeCell ref="E6:E7"/>
    <mergeCell ref="P6:P7"/>
    <mergeCell ref="A6:A7"/>
    <mergeCell ref="C6:C7"/>
    <mergeCell ref="D6:D7"/>
    <mergeCell ref="P18:P19"/>
    <mergeCell ref="M16:M17"/>
    <mergeCell ref="M18:M19"/>
    <mergeCell ref="M25:M26"/>
    <mergeCell ref="N16:N17"/>
    <mergeCell ref="N18:N19"/>
    <mergeCell ref="N25:N26"/>
    <mergeCell ref="O16:O17"/>
    <mergeCell ref="O25:O26"/>
    <mergeCell ref="O27:O28"/>
    <mergeCell ref="M27:M28"/>
    <mergeCell ref="N27:N28"/>
    <mergeCell ref="E18:E19"/>
    <mergeCell ref="D16:D17"/>
    <mergeCell ref="E16:E17"/>
  </mergeCells>
  <pageMargins left="1" right="0" top="0.25" bottom="0" header="0.5" footer="0.2798611111111110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</sheetPr>
  <dimension ref="A1:AY12"/>
  <sheetViews>
    <sheetView view="pageBreakPreview" topLeftCell="B1" zoomScale="70" workbookViewId="0">
      <selection activeCell="E21" sqref="E21"/>
    </sheetView>
  </sheetViews>
  <sheetFormatPr defaultColWidth="9.140625" defaultRowHeight="18.75"/>
  <cols>
    <col min="1" max="1" width="5.42578125" style="38" customWidth="1"/>
    <col min="2" max="2" width="15" style="38" customWidth="1"/>
    <col min="3" max="3" width="41.5703125" style="38" hidden="1" customWidth="1"/>
    <col min="4" max="4" width="29.28515625" style="38" customWidth="1"/>
    <col min="5" max="5" width="11" style="38" customWidth="1"/>
    <col min="6" max="6" width="16.140625" style="38" customWidth="1"/>
    <col min="7" max="7" width="19.140625" style="38" customWidth="1"/>
    <col min="8" max="8" width="9.5703125" style="38" customWidth="1"/>
    <col min="9" max="9" width="14.7109375" style="39" customWidth="1"/>
    <col min="10" max="10" width="14.7109375" style="38" customWidth="1"/>
    <col min="11" max="12" width="18" style="38" customWidth="1"/>
    <col min="13" max="13" width="17.85546875" style="39" customWidth="1"/>
    <col min="14" max="14" width="0.28515625" style="39" customWidth="1"/>
    <col min="15" max="15" width="0.28515625" style="39" hidden="1" customWidth="1"/>
    <col min="16" max="16" width="7.28515625" style="39" hidden="1" customWidth="1"/>
    <col min="17" max="17" width="2.5703125" style="39" hidden="1" customWidth="1"/>
    <col min="18" max="18" width="3.42578125" style="39" hidden="1" customWidth="1"/>
    <col min="19" max="19" width="17.7109375" style="39" customWidth="1"/>
    <col min="20" max="20" width="13" style="39" customWidth="1"/>
    <col min="21" max="21" width="8.85546875" style="39" customWidth="1"/>
    <col min="22" max="22" width="26.7109375" style="40" customWidth="1"/>
    <col min="23" max="23" width="5" style="38" hidden="1" customWidth="1"/>
    <col min="24" max="24" width="5" style="38" customWidth="1"/>
    <col min="25" max="16384" width="9.140625" style="38"/>
  </cols>
  <sheetData>
    <row r="1" spans="1:51" ht="114" customHeight="1">
      <c r="A1" s="224" t="s">
        <v>80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46"/>
      <c r="O1" s="46"/>
      <c r="P1" s="46"/>
      <c r="Q1" s="46"/>
      <c r="R1" s="46"/>
      <c r="S1" s="58">
        <f>consumption!I5</f>
        <v>45658</v>
      </c>
      <c r="T1" s="46"/>
      <c r="U1" s="46"/>
      <c r="V1" s="59"/>
    </row>
    <row r="2" spans="1:51" ht="59.25" customHeight="1">
      <c r="A2" s="41" t="s">
        <v>81</v>
      </c>
      <c r="B2" s="41" t="s">
        <v>82</v>
      </c>
      <c r="C2" s="41" t="s">
        <v>83</v>
      </c>
      <c r="D2" s="41" t="s">
        <v>84</v>
      </c>
      <c r="E2" s="41" t="s">
        <v>7</v>
      </c>
      <c r="F2" s="41" t="s">
        <v>85</v>
      </c>
      <c r="G2" s="41" t="s">
        <v>86</v>
      </c>
      <c r="H2" s="41" t="s">
        <v>87</v>
      </c>
      <c r="I2" s="47" t="s">
        <v>88</v>
      </c>
      <c r="J2" s="41" t="s">
        <v>89</v>
      </c>
      <c r="K2" s="47" t="s">
        <v>90</v>
      </c>
      <c r="L2" s="41" t="s">
        <v>91</v>
      </c>
      <c r="M2" s="47" t="s">
        <v>92</v>
      </c>
      <c r="N2" s="47" t="s">
        <v>93</v>
      </c>
      <c r="O2" s="47" t="s">
        <v>94</v>
      </c>
      <c r="P2" s="47" t="s">
        <v>95</v>
      </c>
      <c r="Q2" s="47" t="s">
        <v>96</v>
      </c>
      <c r="R2" s="47" t="s">
        <v>97</v>
      </c>
      <c r="S2" s="41" t="s">
        <v>98</v>
      </c>
      <c r="T2" s="41" t="s">
        <v>99</v>
      </c>
      <c r="U2" s="41" t="s">
        <v>100</v>
      </c>
      <c r="V2" s="41" t="s">
        <v>101</v>
      </c>
    </row>
    <row r="3" spans="1:51" ht="48.75" customHeight="1">
      <c r="A3" s="42">
        <v>1</v>
      </c>
      <c r="B3" s="229" t="s">
        <v>102</v>
      </c>
      <c r="C3" s="41"/>
      <c r="D3" s="42" t="s">
        <v>103</v>
      </c>
      <c r="E3" s="43" t="s">
        <v>104</v>
      </c>
      <c r="F3" s="43" t="s">
        <v>105</v>
      </c>
      <c r="G3" s="43" t="s">
        <v>106</v>
      </c>
      <c r="H3" s="43">
        <v>80000</v>
      </c>
      <c r="I3" s="48">
        <f>consumption!F9</f>
        <v>668.72299999999996</v>
      </c>
      <c r="J3" s="49">
        <f>consumption!G9</f>
        <v>643.24</v>
      </c>
      <c r="K3" s="41">
        <f>(I3-J3)*H3</f>
        <v>2038639.9999999958</v>
      </c>
      <c r="L3" s="50"/>
      <c r="M3" s="51">
        <f>L3+K3</f>
        <v>2038639.9999999958</v>
      </c>
      <c r="N3" s="47"/>
      <c r="O3" s="47"/>
      <c r="P3" s="47"/>
      <c r="Q3" s="47"/>
      <c r="R3" s="47"/>
      <c r="S3" s="60">
        <f>M3</f>
        <v>2038639.9999999958</v>
      </c>
      <c r="T3" s="41"/>
      <c r="U3" s="61" t="s">
        <v>107</v>
      </c>
      <c r="V3" s="41"/>
    </row>
    <row r="4" spans="1:51" s="37" customFormat="1" ht="48.75" customHeight="1">
      <c r="A4" s="227">
        <v>2</v>
      </c>
      <c r="B4" s="230"/>
      <c r="C4" s="43">
        <v>1634</v>
      </c>
      <c r="D4" s="43" t="s">
        <v>108</v>
      </c>
      <c r="E4" s="232" t="s">
        <v>104</v>
      </c>
      <c r="F4" s="227" t="s">
        <v>109</v>
      </c>
      <c r="G4" s="227" t="s">
        <v>106</v>
      </c>
      <c r="H4" s="43">
        <v>80000</v>
      </c>
      <c r="I4" s="52">
        <f>consumption!F19</f>
        <v>20.84</v>
      </c>
      <c r="J4" s="52">
        <f>consumption!G19</f>
        <v>20.777000000000001</v>
      </c>
      <c r="K4" s="41">
        <f t="shared" ref="K4:K6" si="0">(I4-J4)*H4</f>
        <v>5039.9999999999072</v>
      </c>
      <c r="L4" s="53"/>
      <c r="M4" s="54">
        <f>K4</f>
        <v>5039.9999999999072</v>
      </c>
      <c r="N4" s="55"/>
      <c r="O4" s="55"/>
      <c r="P4" s="55"/>
      <c r="Q4" s="55"/>
      <c r="R4" s="55"/>
      <c r="S4" s="62">
        <f>(I4-J4)*H4+M4*((R4-Q4)*P4)</f>
        <v>5039.9999999999072</v>
      </c>
      <c r="T4" s="62"/>
      <c r="U4" s="234" t="s">
        <v>107</v>
      </c>
      <c r="V4" s="64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</row>
    <row r="5" spans="1:51" s="37" customFormat="1" ht="48.75" customHeight="1">
      <c r="A5" s="228"/>
      <c r="B5" s="230"/>
      <c r="C5" s="43"/>
      <c r="D5" s="43" t="s">
        <v>110</v>
      </c>
      <c r="E5" s="232"/>
      <c r="F5" s="233"/>
      <c r="G5" s="233"/>
      <c r="H5" s="43">
        <v>80000</v>
      </c>
      <c r="I5" s="52">
        <f>consumption!F18</f>
        <v>647.72</v>
      </c>
      <c r="J5" s="52">
        <f>consumption!G18</f>
        <v>624.05200000000002</v>
      </c>
      <c r="K5" s="41">
        <f t="shared" si="0"/>
        <v>1893440.0000000005</v>
      </c>
      <c r="L5" s="53"/>
      <c r="M5" s="54">
        <f>K5</f>
        <v>1893440.0000000005</v>
      </c>
      <c r="N5" s="55"/>
      <c r="O5" s="55"/>
      <c r="P5" s="55"/>
      <c r="Q5" s="55"/>
      <c r="R5" s="55"/>
      <c r="S5" s="62">
        <f>(I5-J5)*H5+M5*((R5-Q5)*P5)</f>
        <v>1893440.0000000005</v>
      </c>
      <c r="T5" s="62"/>
      <c r="U5" s="234"/>
      <c r="V5" s="64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</row>
    <row r="6" spans="1:51" s="37" customFormat="1" ht="48.75" customHeight="1">
      <c r="A6" s="43">
        <v>3</v>
      </c>
      <c r="B6" s="231"/>
      <c r="C6" s="43">
        <v>132</v>
      </c>
      <c r="D6" s="43" t="s">
        <v>111</v>
      </c>
      <c r="E6" s="43" t="s">
        <v>77</v>
      </c>
      <c r="F6" s="43">
        <v>8120</v>
      </c>
      <c r="G6" s="43" t="s">
        <v>106</v>
      </c>
      <c r="H6" s="43">
        <v>1</v>
      </c>
      <c r="I6" s="137">
        <f>consumption!F21</f>
        <v>84375</v>
      </c>
      <c r="J6" s="137">
        <f>consumption!G21</f>
        <v>83081</v>
      </c>
      <c r="K6" s="41">
        <f t="shared" si="0"/>
        <v>1294</v>
      </c>
      <c r="L6" s="53"/>
      <c r="M6" s="54">
        <f>K6</f>
        <v>1294</v>
      </c>
      <c r="N6" s="55"/>
      <c r="O6" s="55"/>
      <c r="P6" s="55"/>
      <c r="Q6" s="55"/>
      <c r="R6" s="55"/>
      <c r="S6" s="62">
        <f>M6</f>
        <v>1294</v>
      </c>
      <c r="T6" s="62">
        <f>S6</f>
        <v>1294</v>
      </c>
      <c r="U6" s="63" t="s">
        <v>107</v>
      </c>
      <c r="V6" s="65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</row>
    <row r="7" spans="1:51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</row>
    <row r="8" spans="1:51" ht="60.75" customHeight="1">
      <c r="F8" s="44"/>
      <c r="J8" s="56"/>
      <c r="K8" s="56"/>
      <c r="L8" s="56"/>
    </row>
    <row r="9" spans="1:51">
      <c r="F9" s="44"/>
      <c r="I9" s="38"/>
      <c r="J9" s="57"/>
      <c r="K9" s="57"/>
      <c r="L9" s="57"/>
      <c r="M9" s="38" t="s">
        <v>112</v>
      </c>
      <c r="V9" s="66"/>
    </row>
    <row r="10" spans="1:51">
      <c r="F10" s="44"/>
      <c r="I10" s="38"/>
      <c r="M10" s="38" t="s">
        <v>113</v>
      </c>
      <c r="N10" s="38"/>
    </row>
    <row r="11" spans="1:51">
      <c r="F11" s="45"/>
      <c r="I11" s="38"/>
      <c r="M11" s="38" t="s">
        <v>114</v>
      </c>
      <c r="N11" s="38"/>
    </row>
    <row r="12" spans="1:51">
      <c r="F12" s="39"/>
      <c r="I12" s="38"/>
      <c r="M12" s="38"/>
      <c r="N12" s="38"/>
    </row>
  </sheetData>
  <mergeCells count="8">
    <mergeCell ref="A1:M1"/>
    <mergeCell ref="A7:V7"/>
    <mergeCell ref="A4:A5"/>
    <mergeCell ref="B3:B6"/>
    <mergeCell ref="E4:E5"/>
    <mergeCell ref="F4:F5"/>
    <mergeCell ref="G4:G5"/>
    <mergeCell ref="U4:U5"/>
  </mergeCells>
  <pageMargins left="0.23611111111111099" right="0.23611111111111099" top="0.23611111111111099" bottom="0.23611111111111099" header="0.31458333333333299" footer="0.31458333333333299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5"/>
  </sheetPr>
  <dimension ref="A1:M19"/>
  <sheetViews>
    <sheetView view="pageBreakPreview" zoomScale="85" workbookViewId="0">
      <selection activeCell="H18" sqref="H18"/>
    </sheetView>
  </sheetViews>
  <sheetFormatPr defaultColWidth="9.140625" defaultRowHeight="12.75"/>
  <cols>
    <col min="1" max="1" width="6.7109375" style="2" customWidth="1"/>
    <col min="2" max="2" width="14.28515625" style="2" customWidth="1"/>
    <col min="3" max="3" width="26.85546875" style="2" customWidth="1"/>
    <col min="4" max="4" width="11.7109375" style="2" customWidth="1"/>
    <col min="5" max="5" width="12.5703125" style="2" customWidth="1"/>
    <col min="6" max="6" width="12.140625" style="2" customWidth="1"/>
    <col min="7" max="7" width="21.42578125" style="2" customWidth="1"/>
    <col min="8" max="8" width="18.7109375" style="2" customWidth="1"/>
    <col min="9" max="9" width="15.140625" style="2" customWidth="1"/>
    <col min="10" max="10" width="28.85546875" style="2" customWidth="1"/>
    <col min="11" max="11" width="0.5703125" style="2" hidden="1" customWidth="1"/>
    <col min="12" max="12" width="9.140625" style="2" customWidth="1"/>
    <col min="13" max="13" width="11.28515625" style="2" customWidth="1"/>
    <col min="14" max="14" width="14.7109375" style="2" customWidth="1"/>
    <col min="15" max="16384" width="9.140625" style="2"/>
  </cols>
  <sheetData>
    <row r="1" spans="1:13" ht="23.25">
      <c r="A1" s="7"/>
      <c r="B1" s="235" t="s">
        <v>115</v>
      </c>
      <c r="C1" s="235"/>
      <c r="D1" s="235"/>
      <c r="E1" s="235"/>
      <c r="F1" s="235"/>
      <c r="G1" s="235"/>
      <c r="H1" s="235"/>
      <c r="I1" s="235"/>
      <c r="J1" s="9"/>
      <c r="K1" s="31"/>
      <c r="L1" s="31"/>
      <c r="M1" s="31"/>
    </row>
    <row r="2" spans="1:13" ht="58.5" customHeight="1">
      <c r="A2" s="7"/>
      <c r="B2" s="8"/>
      <c r="C2" s="8"/>
      <c r="D2" s="9"/>
      <c r="E2" s="8"/>
      <c r="F2" s="8"/>
      <c r="G2" s="8"/>
      <c r="H2" s="10" t="s">
        <v>116</v>
      </c>
      <c r="I2" s="8"/>
      <c r="J2" s="9"/>
      <c r="K2" s="31"/>
      <c r="L2" s="31"/>
      <c r="M2" s="31"/>
    </row>
    <row r="3" spans="1:13" ht="38.25" customHeight="1">
      <c r="A3" s="11" t="s">
        <v>81</v>
      </c>
      <c r="B3" s="151" t="s">
        <v>117</v>
      </c>
      <c r="C3" s="11" t="s">
        <v>118</v>
      </c>
      <c r="D3" s="11" t="s">
        <v>119</v>
      </c>
      <c r="E3" s="11" t="s">
        <v>81</v>
      </c>
      <c r="F3" s="11" t="s">
        <v>20</v>
      </c>
      <c r="G3" s="11" t="s">
        <v>120</v>
      </c>
      <c r="H3" s="11" t="s">
        <v>121</v>
      </c>
      <c r="I3" s="236" t="s">
        <v>10</v>
      </c>
      <c r="J3" s="237"/>
      <c r="K3" s="31"/>
      <c r="L3" s="31"/>
      <c r="M3" s="31"/>
    </row>
    <row r="4" spans="1:13" ht="34.5" customHeight="1">
      <c r="A4" s="12">
        <v>1</v>
      </c>
      <c r="B4" s="12" t="s">
        <v>122</v>
      </c>
      <c r="C4" s="12" t="s">
        <v>123</v>
      </c>
      <c r="D4" s="12">
        <v>2660</v>
      </c>
      <c r="E4" s="12">
        <v>1107000</v>
      </c>
      <c r="F4" s="12" t="s">
        <v>26</v>
      </c>
      <c r="G4" s="12"/>
      <c r="H4" s="12"/>
      <c r="I4" s="238" t="s">
        <v>124</v>
      </c>
      <c r="J4" s="239"/>
      <c r="K4" s="31"/>
      <c r="L4" s="31"/>
      <c r="M4" s="31"/>
    </row>
    <row r="5" spans="1:13" s="4" customFormat="1" ht="36" customHeight="1">
      <c r="A5" s="240" t="s">
        <v>125</v>
      </c>
      <c r="B5" s="241"/>
      <c r="C5" s="241"/>
      <c r="D5" s="242"/>
      <c r="E5" s="12" t="s">
        <v>126</v>
      </c>
      <c r="F5" s="12" t="s">
        <v>32</v>
      </c>
      <c r="G5" s="12"/>
      <c r="H5" s="12"/>
      <c r="I5" s="243" t="s">
        <v>139</v>
      </c>
      <c r="J5" s="239"/>
      <c r="L5" s="33"/>
      <c r="M5" s="33"/>
    </row>
    <row r="6" spans="1:13" ht="16.5" customHeight="1">
      <c r="A6" s="244" t="s">
        <v>127</v>
      </c>
      <c r="B6" s="244"/>
      <c r="C6" s="244"/>
      <c r="D6" s="244"/>
      <c r="E6" s="244"/>
      <c r="F6" s="244"/>
      <c r="G6" s="244"/>
      <c r="H6" s="244"/>
      <c r="I6" s="244"/>
      <c r="J6" s="244"/>
      <c r="L6" s="34"/>
      <c r="M6" s="34"/>
    </row>
    <row r="7" spans="1:13" ht="56.25" customHeight="1">
      <c r="A7" s="245" t="s">
        <v>128</v>
      </c>
      <c r="B7" s="245"/>
      <c r="C7" s="245"/>
      <c r="D7" s="7"/>
      <c r="E7" s="7"/>
      <c r="F7" s="7"/>
      <c r="G7" s="7"/>
      <c r="H7" s="7"/>
      <c r="I7" s="7"/>
      <c r="J7" s="7"/>
      <c r="L7" s="34"/>
      <c r="M7" s="34"/>
    </row>
    <row r="8" spans="1:13" s="5" customFormat="1" ht="19.5" customHeight="1">
      <c r="B8" s="13" t="s">
        <v>129</v>
      </c>
      <c r="C8" s="13"/>
      <c r="D8" s="13"/>
      <c r="E8" s="13"/>
      <c r="F8" s="13"/>
      <c r="G8" s="14">
        <f>consumption!I5</f>
        <v>45658</v>
      </c>
      <c r="H8" s="13"/>
      <c r="I8" s="16"/>
      <c r="J8" s="16"/>
    </row>
    <row r="9" spans="1:13" s="5" customFormat="1" ht="15.75">
      <c r="A9" s="15"/>
      <c r="B9" s="15"/>
      <c r="C9" s="16"/>
      <c r="D9" s="15"/>
      <c r="E9" s="15"/>
      <c r="F9" s="15"/>
      <c r="G9" s="15"/>
      <c r="H9" s="15"/>
      <c r="I9" s="16"/>
      <c r="J9" s="16"/>
    </row>
    <row r="10" spans="1:13" s="6" customFormat="1" ht="35.25" customHeight="1">
      <c r="A10" s="17" t="s">
        <v>81</v>
      </c>
      <c r="B10" s="17" t="s">
        <v>130</v>
      </c>
      <c r="C10" s="17" t="s">
        <v>11</v>
      </c>
      <c r="D10" s="17" t="s">
        <v>12</v>
      </c>
      <c r="E10" s="17" t="s">
        <v>13</v>
      </c>
      <c r="F10" s="17" t="s">
        <v>131</v>
      </c>
      <c r="G10" s="18" t="s">
        <v>132</v>
      </c>
      <c r="H10" s="17" t="s">
        <v>133</v>
      </c>
      <c r="I10" s="246" t="s">
        <v>10</v>
      </c>
      <c r="J10" s="247"/>
    </row>
    <row r="11" spans="1:13" s="5" customFormat="1" ht="19.5" hidden="1" customHeight="1">
      <c r="A11" s="17"/>
      <c r="B11" s="19">
        <v>43770</v>
      </c>
      <c r="C11" s="17" t="s">
        <v>77</v>
      </c>
      <c r="D11" s="17" t="s">
        <v>77</v>
      </c>
      <c r="E11" s="17" t="s">
        <v>77</v>
      </c>
      <c r="F11" s="17" t="s">
        <v>77</v>
      </c>
      <c r="G11" s="18" t="s">
        <v>77</v>
      </c>
      <c r="H11" s="20" t="s">
        <v>77</v>
      </c>
      <c r="I11" s="256" t="s">
        <v>141</v>
      </c>
      <c r="J11" s="257"/>
    </row>
    <row r="12" spans="1:13" s="5" customFormat="1" ht="30" customHeight="1">
      <c r="A12" s="138">
        <v>1</v>
      </c>
      <c r="B12" s="252"/>
      <c r="C12" s="144">
        <f>consumption!F35</f>
        <v>1420.9590000000001</v>
      </c>
      <c r="D12" s="144">
        <f>consumption!G35</f>
        <v>1379.288</v>
      </c>
      <c r="E12" s="21">
        <f>C12-D12</f>
        <v>41.671000000000049</v>
      </c>
      <c r="F12" s="21">
        <v>24000</v>
      </c>
      <c r="G12" s="22">
        <f>E12*F12</f>
        <v>1000104.0000000012</v>
      </c>
      <c r="H12" s="20">
        <f>G12/1000000</f>
        <v>1.0001040000000012</v>
      </c>
      <c r="I12" s="261" t="s">
        <v>150</v>
      </c>
      <c r="J12" s="262"/>
      <c r="L12" s="35"/>
    </row>
    <row r="13" spans="1:13" s="5" customFormat="1" ht="30" customHeight="1">
      <c r="A13" s="17">
        <v>2</v>
      </c>
      <c r="B13" s="253"/>
      <c r="C13" s="23">
        <f>consumption!F36</f>
        <v>109973</v>
      </c>
      <c r="D13" s="23">
        <f>consumption!G36</f>
        <v>108976</v>
      </c>
      <c r="E13" s="24">
        <f>C13-D13</f>
        <v>997</v>
      </c>
      <c r="F13" s="17">
        <v>1000</v>
      </c>
      <c r="G13" s="17">
        <f>F13*E13</f>
        <v>997000</v>
      </c>
      <c r="H13" s="20">
        <f>G13/1000000</f>
        <v>0.997</v>
      </c>
      <c r="I13" s="256" t="s">
        <v>134</v>
      </c>
      <c r="J13" s="258"/>
    </row>
    <row r="14" spans="1:13" s="5" customFormat="1" ht="15.75" customHeight="1">
      <c r="A14" s="248" t="s">
        <v>92</v>
      </c>
      <c r="B14" s="249"/>
      <c r="C14" s="249"/>
      <c r="D14" s="249"/>
      <c r="E14" s="249"/>
      <c r="F14" s="249"/>
      <c r="G14" s="250"/>
      <c r="H14" s="20">
        <f>H13</f>
        <v>0.997</v>
      </c>
      <c r="I14" s="259"/>
      <c r="J14" s="260"/>
    </row>
    <row r="15" spans="1:13" s="5" customFormat="1" ht="9" customHeight="1">
      <c r="A15" s="25"/>
      <c r="B15" s="251"/>
      <c r="C15" s="251"/>
      <c r="D15" s="251"/>
      <c r="E15" s="251"/>
      <c r="F15" s="25"/>
      <c r="G15" s="25"/>
      <c r="H15" s="26" t="s">
        <v>77</v>
      </c>
    </row>
    <row r="16" spans="1:13" s="5" customFormat="1" ht="15.75" customHeight="1">
      <c r="A16" s="254" t="s">
        <v>135</v>
      </c>
      <c r="B16" s="254"/>
      <c r="C16" s="254"/>
      <c r="D16" s="254"/>
      <c r="E16" s="254"/>
      <c r="F16" s="254"/>
      <c r="G16" s="254"/>
      <c r="H16" s="254"/>
      <c r="I16" s="254"/>
      <c r="J16" s="254"/>
    </row>
    <row r="17" spans="1:13" ht="7.5" customHeight="1">
      <c r="A17" s="27"/>
      <c r="B17" s="28"/>
      <c r="C17" s="28"/>
      <c r="D17" s="28"/>
      <c r="E17" s="28"/>
      <c r="F17" s="25"/>
      <c r="G17" s="25"/>
      <c r="H17" s="26"/>
      <c r="I17" s="5"/>
      <c r="J17" s="5"/>
      <c r="K17" s="5"/>
      <c r="L17" s="31"/>
      <c r="M17" s="31"/>
    </row>
    <row r="18" spans="1:13" s="1" customFormat="1" ht="74.25" customHeight="1">
      <c r="A18" s="2"/>
      <c r="B18" s="29"/>
      <c r="C18" s="30"/>
      <c r="D18" s="31"/>
      <c r="E18" s="31"/>
      <c r="F18" s="29"/>
      <c r="G18" s="29"/>
      <c r="H18" s="29"/>
      <c r="I18" s="36" t="s">
        <v>77</v>
      </c>
      <c r="J18" s="31"/>
      <c r="K18" s="31"/>
      <c r="L18" s="3"/>
    </row>
    <row r="19" spans="1:13" ht="50.25" customHeight="1">
      <c r="A19" s="1"/>
      <c r="B19" s="255" t="s">
        <v>136</v>
      </c>
      <c r="C19" s="255"/>
      <c r="D19" s="32"/>
      <c r="E19" s="255" t="s">
        <v>137</v>
      </c>
      <c r="F19" s="255"/>
      <c r="G19" s="255"/>
      <c r="H19" s="32"/>
      <c r="I19" s="255" t="s">
        <v>138</v>
      </c>
      <c r="J19" s="255"/>
      <c r="K19" s="255"/>
    </row>
  </sheetData>
  <mergeCells count="18">
    <mergeCell ref="A16:J16"/>
    <mergeCell ref="B19:C19"/>
    <mergeCell ref="E19:G19"/>
    <mergeCell ref="I19:K19"/>
    <mergeCell ref="I11:J11"/>
    <mergeCell ref="I13:J14"/>
    <mergeCell ref="I12:J12"/>
    <mergeCell ref="A6:J6"/>
    <mergeCell ref="A7:C7"/>
    <mergeCell ref="I10:J10"/>
    <mergeCell ref="A14:G14"/>
    <mergeCell ref="B15:E15"/>
    <mergeCell ref="B12:B13"/>
    <mergeCell ref="B1:I1"/>
    <mergeCell ref="I3:J3"/>
    <mergeCell ref="I4:J4"/>
    <mergeCell ref="A5:D5"/>
    <mergeCell ref="I5:J5"/>
  </mergeCells>
  <printOptions horizontalCentered="1"/>
  <pageMargins left="0.75" right="0" top="0.5" bottom="0.5" header="0.31458333333333299" footer="0.31458333333333299"/>
  <pageSetup paperSize="9" scale="79" orientation="landscape" horizontalDpi="300" verticalDpi="300" r:id="rId1"/>
  <headerFooter alignWithMargins="0"/>
  <colBreaks count="1" manualBreakCount="1">
    <brk id="10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consumption</vt:lpstr>
      <vt:lpstr>EBC  </vt:lpstr>
      <vt:lpstr>Ramco</vt:lpstr>
      <vt:lpstr>Sheet1</vt:lpstr>
      <vt:lpstr>consumption!Print_Area</vt:lpstr>
      <vt:lpstr>'EBC  '!Print_Area</vt:lpstr>
      <vt:lpstr>Ramco!Print_Area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KPTCL</dc:creator>
  <cp:lastModifiedBy>Admin</cp:lastModifiedBy>
  <cp:lastPrinted>2024-12-01T08:49:33Z</cp:lastPrinted>
  <dcterms:created xsi:type="dcterms:W3CDTF">2012-01-02T05:46:00Z</dcterms:created>
  <dcterms:modified xsi:type="dcterms:W3CDTF">2025-02-21T07:15:07Z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2C38A210D3CC448A85A37F5EAED4D08B</vt:lpwstr>
  </property>
</Properties>
</file>