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constant change" sheetId="4" r:id="rId1"/>
  </sheets>
  <definedNames>
    <definedName name="_xlnm._FilterDatabase" localSheetId="0" hidden="1">'constant change'!$A$1:$U$52</definedName>
    <definedName name="_xlnm.Print_Area" localSheetId="0">'constant change'!$A$1:$Y$87</definedName>
  </definedNames>
  <calcPr calcId="124519"/>
</workbook>
</file>

<file path=xl/calcChain.xml><?xml version="1.0" encoding="utf-8"?>
<calcChain xmlns="http://schemas.openxmlformats.org/spreadsheetml/2006/main">
  <c r="B74" i="4"/>
  <c r="D74" s="1"/>
  <c r="J64"/>
  <c r="I64"/>
  <c r="I63"/>
  <c r="J63" s="1"/>
  <c r="I62"/>
  <c r="J62" s="1"/>
  <c r="J61"/>
  <c r="I61"/>
  <c r="I60"/>
  <c r="J60" s="1"/>
  <c r="I59"/>
  <c r="J59" s="1"/>
  <c r="J58"/>
  <c r="I58"/>
  <c r="I57"/>
  <c r="J57" s="1"/>
  <c r="I56"/>
  <c r="J56" s="1"/>
  <c r="J55"/>
  <c r="I55"/>
  <c r="I54"/>
  <c r="J54" s="1"/>
  <c r="J51"/>
  <c r="I51"/>
  <c r="J50"/>
  <c r="I50"/>
  <c r="I49"/>
  <c r="J49" s="1"/>
  <c r="J48"/>
  <c r="I48"/>
  <c r="J47"/>
  <c r="I47"/>
  <c r="I46"/>
  <c r="J46" s="1"/>
  <c r="J45"/>
  <c r="I45"/>
  <c r="J44"/>
  <c r="I44"/>
  <c r="I43"/>
  <c r="J43" s="1"/>
  <c r="J42"/>
  <c r="I42"/>
  <c r="J41"/>
  <c r="I41"/>
  <c r="I40"/>
  <c r="J40" s="1"/>
  <c r="I39"/>
  <c r="I38"/>
  <c r="I37"/>
  <c r="J37" s="1"/>
  <c r="I36"/>
  <c r="J36" s="1"/>
  <c r="J35"/>
  <c r="I35"/>
  <c r="I34"/>
  <c r="J34" s="1"/>
  <c r="I33"/>
  <c r="J33" s="1"/>
  <c r="J32"/>
  <c r="I32"/>
  <c r="I31"/>
  <c r="J31" s="1"/>
  <c r="I30"/>
  <c r="J30" s="1"/>
  <c r="J29"/>
  <c r="I29"/>
  <c r="I28"/>
  <c r="J28" s="1"/>
  <c r="I27"/>
  <c r="J27" s="1"/>
  <c r="J26"/>
  <c r="I26"/>
  <c r="I25"/>
  <c r="J25" s="1"/>
  <c r="I24"/>
  <c r="J24" s="1"/>
  <c r="L70" s="1"/>
  <c r="J23"/>
  <c r="I23"/>
  <c r="I22"/>
  <c r="I21"/>
  <c r="J21" s="1"/>
  <c r="K70" s="1"/>
  <c r="B77" s="1"/>
  <c r="D77" s="1"/>
  <c r="J20"/>
  <c r="I70" s="1"/>
  <c r="B76" s="1"/>
  <c r="D76" s="1"/>
  <c r="I20"/>
  <c r="I19"/>
  <c r="J19" s="1"/>
  <c r="I15"/>
  <c r="J15" s="1"/>
  <c r="J14"/>
  <c r="I14"/>
  <c r="I13"/>
  <c r="J13" s="1"/>
  <c r="I12"/>
  <c r="J12" s="1"/>
  <c r="J11"/>
  <c r="A70" s="1"/>
  <c r="I11"/>
  <c r="I10"/>
  <c r="J10" s="1"/>
  <c r="I9"/>
  <c r="J9" s="1"/>
  <c r="J22" l="1"/>
  <c r="G70"/>
  <c r="B75" s="1"/>
  <c r="D75" s="1"/>
  <c r="B79"/>
  <c r="D79" s="1"/>
  <c r="J52"/>
  <c r="P70" s="1"/>
  <c r="B80" s="1"/>
  <c r="J38"/>
  <c r="O70" s="1"/>
  <c r="J65"/>
  <c r="Q70" s="1"/>
  <c r="B81" s="1"/>
  <c r="D81" s="1"/>
  <c r="B73" l="1"/>
  <c r="D73" s="1"/>
  <c r="R70"/>
  <c r="B78" s="1"/>
  <c r="D78" s="1"/>
</calcChain>
</file>

<file path=xl/sharedStrings.xml><?xml version="1.0" encoding="utf-8"?>
<sst xmlns="http://schemas.openxmlformats.org/spreadsheetml/2006/main" count="287" uniqueCount="182">
  <si>
    <t>KARNATAKA POWER TRANSMISSION CORPORATION LIMITED</t>
  </si>
  <si>
    <t>66/11kV MUSS,KPTCL,</t>
  </si>
  <si>
    <t>statement showing energy consumptoin,peak load of  - JULY -  2025</t>
  </si>
  <si>
    <t>Month: JUNE - 2025</t>
  </si>
  <si>
    <t>Name of the feeder</t>
  </si>
  <si>
    <t>CT Ratio
 used</t>
  </si>
  <si>
    <t>Sl.no. EM</t>
  </si>
  <si>
    <t>Type of
 the EM</t>
  </si>
  <si>
    <t>ENERGY CONSUMPTION</t>
  </si>
  <si>
    <t>NORMAL PEAK LOAD</t>
  </si>
  <si>
    <t>CONTINGENCY PEAK LOAD</t>
  </si>
  <si>
    <t>Reactive power details</t>
  </si>
  <si>
    <t>Notes/Observations during the month</t>
  </si>
  <si>
    <t>IMP/EXP</t>
  </si>
  <si>
    <t>Present Reading</t>
  </si>
  <si>
    <t>Previous 
Reading</t>
  </si>
  <si>
    <t>EM Const.</t>
  </si>
  <si>
    <t>Diff.</t>
  </si>
  <si>
    <t>Consump in kWh</t>
  </si>
  <si>
    <t>Assessment</t>
  </si>
  <si>
    <t>Total Consump
 in kWh</t>
  </si>
  <si>
    <t>Amp</t>
  </si>
  <si>
    <t>MW</t>
  </si>
  <si>
    <t>Time 
in hr</t>
  </si>
  <si>
    <t>Date</t>
  </si>
  <si>
    <t>Reason for contingency peak</t>
  </si>
  <si>
    <t>MVAR</t>
  </si>
  <si>
    <t>Lines</t>
  </si>
  <si>
    <t>Due to cable fault from BESCOM side,  F-10   charged up to  first bit GOS.  F-23 charged on idle condition.</t>
  </si>
  <si>
    <t>Line 1-Yarandanahalli 66kV line 1A (Imp)</t>
  </si>
  <si>
    <t>800/1</t>
  </si>
  <si>
    <t>KEB 02015</t>
  </si>
  <si>
    <t>C3V055</t>
  </si>
  <si>
    <t>IMP</t>
  </si>
  <si>
    <t>EXP</t>
  </si>
  <si>
    <t>Line 2 Somanahalli 66kV line 2 A</t>
  </si>
  <si>
    <t>600/1</t>
  </si>
  <si>
    <t>KEB 01371</t>
  </si>
  <si>
    <t>Q0944392</t>
  </si>
  <si>
    <t>DLMS</t>
  </si>
  <si>
    <t xml:space="preserve">Line 3 Somanahalli 66kV line 2 B </t>
  </si>
  <si>
    <t>300/1</t>
  </si>
  <si>
    <t>KEB 07417</t>
  </si>
  <si>
    <t>E3V051</t>
  </si>
  <si>
    <t>Total</t>
  </si>
  <si>
    <t>Transformers</t>
  </si>
  <si>
    <t>Transformer-1 20 MVA 66/11 kV</t>
  </si>
  <si>
    <t>ER300P</t>
  </si>
  <si>
    <t>Transformer-2 20 MVA 66/11 kV</t>
  </si>
  <si>
    <t>200/1</t>
  </si>
  <si>
    <t>30/7/2025</t>
  </si>
  <si>
    <t>Transformer-3 20 MVA 66/11 kV</t>
  </si>
  <si>
    <t>XD532777</t>
  </si>
  <si>
    <t>EM024</t>
  </si>
  <si>
    <t>17/7/2027</t>
  </si>
  <si>
    <t xml:space="preserve">Total </t>
  </si>
  <si>
    <t>BANK 1</t>
  </si>
  <si>
    <t>1200/1</t>
  </si>
  <si>
    <t>Q0245844</t>
  </si>
  <si>
    <t>F1- Jigani (U)</t>
  </si>
  <si>
    <t>400/1</t>
  </si>
  <si>
    <t>Q0245868</t>
  </si>
  <si>
    <t>26/7/2025</t>
  </si>
  <si>
    <t>F2-Harapanahalli  (u)</t>
  </si>
  <si>
    <t>Q0245957</t>
  </si>
  <si>
    <t xml:space="preserve">F2 Cable faulty load shiffed to F36 jigani 220 kv station </t>
  </si>
  <si>
    <t>F3- Charbhuja (u)</t>
  </si>
  <si>
    <t>Q0245955</t>
  </si>
  <si>
    <t>F4 - Indalawadi  (ip)</t>
  </si>
  <si>
    <t>Q0246076</t>
  </si>
  <si>
    <t>F5- SLV (njy)</t>
  </si>
  <si>
    <t>Q0246109</t>
  </si>
  <si>
    <t>F7 Cable faulty load shiffed to F5 FEEDER</t>
  </si>
  <si>
    <t>F6-Vabasandra (U)</t>
  </si>
  <si>
    <t>Q245843</t>
  </si>
  <si>
    <t>F7-Haragadde (U)</t>
  </si>
  <si>
    <t>Q0246082</t>
  </si>
  <si>
    <t>F11-Niranthara Jyothi</t>
  </si>
  <si>
    <t>Q0245651</t>
  </si>
  <si>
    <t xml:space="preserve"> F-11 cable fauly  1 st bit since 22/07/2025 load shifted to F-10 IP feeder kumbarnahalli  muss</t>
  </si>
  <si>
    <t>F27-DNA</t>
  </si>
  <si>
    <t>Q0246222</t>
  </si>
  <si>
    <t>F-28 Celeprity prime layout</t>
  </si>
  <si>
    <t>Q0245661</t>
  </si>
  <si>
    <t>F29-Singh Ispat</t>
  </si>
  <si>
    <t>Q0246073</t>
  </si>
  <si>
    <t>F63-British biological</t>
  </si>
  <si>
    <t>Q0748639</t>
  </si>
  <si>
    <t xml:space="preserve">F-65-BMTC </t>
  </si>
  <si>
    <t>Q0944365</t>
  </si>
  <si>
    <t>B1 feeders Total</t>
  </si>
  <si>
    <t>BANK 2</t>
  </si>
  <si>
    <t>Q0245838</t>
  </si>
  <si>
    <t>F8- NJY</t>
  </si>
  <si>
    <t>Q0245865</t>
  </si>
  <si>
    <t>Meeter constant &amp; CT ration changed 1/7/2025</t>
  </si>
  <si>
    <t>40000 to be changed as 20000</t>
  </si>
  <si>
    <t>F9- Stride Arco lab (I)</t>
  </si>
  <si>
    <t>Q0246210</t>
  </si>
  <si>
    <t>28/7/2025</t>
  </si>
  <si>
    <t>F18 - Basanth Betan (I)</t>
  </si>
  <si>
    <t>Q0246106</t>
  </si>
  <si>
    <t>16/7/2025</t>
  </si>
  <si>
    <t>F20-Krishna Granite</t>
  </si>
  <si>
    <t>Q0246195</t>
  </si>
  <si>
    <t>15/7/2025</t>
  </si>
  <si>
    <t>20000 to be changed as 40000</t>
  </si>
  <si>
    <t>F23-Pearl polymer (I)</t>
  </si>
  <si>
    <t>Q0245643</t>
  </si>
  <si>
    <t>F61-Bill Forge</t>
  </si>
  <si>
    <t xml:space="preserve">F10- Tulasi granite </t>
  </si>
  <si>
    <t>Q0246066</t>
  </si>
  <si>
    <t>F19- Murudeshwara</t>
  </si>
  <si>
    <t>Q0246092</t>
  </si>
  <si>
    <t>Q0245749</t>
  </si>
  <si>
    <t>F17-Adishakthi yallamma</t>
  </si>
  <si>
    <t>Q0245966</t>
  </si>
  <si>
    <t>F64-Micro Lab</t>
  </si>
  <si>
    <t>q0748648</t>
  </si>
  <si>
    <t>F-62- TATA Advance systems</t>
  </si>
  <si>
    <t>Q0246114</t>
  </si>
  <si>
    <t>25/7/2025</t>
  </si>
  <si>
    <t>Feeders Total</t>
  </si>
  <si>
    <t>Bank-2 feeders total</t>
  </si>
  <si>
    <t>BANK 3</t>
  </si>
  <si>
    <t>Q0246166</t>
  </si>
  <si>
    <t>asseased</t>
  </si>
  <si>
    <t>17/7/2025</t>
  </si>
  <si>
    <t>F12 - Sitara</t>
  </si>
  <si>
    <t>Q0245667</t>
  </si>
  <si>
    <t>F14-Aron universal (I)</t>
  </si>
  <si>
    <t>Q0246064</t>
  </si>
  <si>
    <t>F-15 - NJY Kallbal</t>
  </si>
  <si>
    <t>Q0246120</t>
  </si>
  <si>
    <t>21/7/2025</t>
  </si>
  <si>
    <t>F16-Station auxiliary. (HT)</t>
  </si>
  <si>
    <t>Q0246100</t>
  </si>
  <si>
    <t>F16-Station auxiliary. (LT)</t>
  </si>
  <si>
    <t>150/5</t>
  </si>
  <si>
    <t>F21-SB-Road</t>
  </si>
  <si>
    <t>Q0245964</t>
  </si>
  <si>
    <t>F22-Ambedkar I/A (I)</t>
  </si>
  <si>
    <t>Q0246196</t>
  </si>
  <si>
    <t>F25-Nandanavana</t>
  </si>
  <si>
    <t>Q0246126</t>
  </si>
  <si>
    <t>29/7/2025</t>
  </si>
  <si>
    <t>F-26 O.T.I.S</t>
  </si>
  <si>
    <t>Q0246229</t>
  </si>
  <si>
    <t>Bank-3 feeders total</t>
  </si>
  <si>
    <t>Station peak load</t>
  </si>
  <si>
    <t>Station Peak Load</t>
  </si>
  <si>
    <t>ENERGY AUDIT</t>
  </si>
  <si>
    <t>Line (L)</t>
  </si>
  <si>
    <t xml:space="preserve"> Transformer  = T1+T2+T3</t>
  </si>
  <si>
    <t>Bank =B=B1+B2+B3</t>
  </si>
  <si>
    <t>T1</t>
  </si>
  <si>
    <t>T2</t>
  </si>
  <si>
    <t>T3</t>
  </si>
  <si>
    <t>B1</t>
  </si>
  <si>
    <t>B2</t>
  </si>
  <si>
    <t>B3</t>
  </si>
  <si>
    <t>B1 feeders</t>
  </si>
  <si>
    <t>B2 feeders</t>
  </si>
  <si>
    <t>B3 feeders</t>
  </si>
  <si>
    <t>Feeders total</t>
  </si>
  <si>
    <t>Particular</t>
  </si>
  <si>
    <t>Difference</t>
  </si>
  <si>
    <t>% Error</t>
  </si>
  <si>
    <t>L-T</t>
  </si>
  <si>
    <t>T-B</t>
  </si>
  <si>
    <t>T1-B1</t>
  </si>
  <si>
    <t>T2-B2</t>
  </si>
  <si>
    <t>T3 -B3</t>
  </si>
  <si>
    <t>Bank- Feeders</t>
  </si>
  <si>
    <t>B1 - B1 Feeders</t>
  </si>
  <si>
    <t>B2 - B2 Feeders</t>
  </si>
  <si>
    <t>B3 - B3 feeders</t>
  </si>
  <si>
    <t xml:space="preserve"> </t>
  </si>
  <si>
    <t xml:space="preserve">Assistant Engineer (Ele),       </t>
  </si>
  <si>
    <t>Assistant Executive Engineer (Ele)</t>
  </si>
  <si>
    <t xml:space="preserve">66/11 kV Sub-Station, KPTCL, </t>
  </si>
  <si>
    <t>Yarandanahalli Nodal, KPTCL,</t>
  </si>
</sst>
</file>

<file path=xl/styles.xml><?xml version="1.0" encoding="utf-8"?>
<styleSheet xmlns="http://schemas.openxmlformats.org/spreadsheetml/2006/main">
  <numFmts count="9">
    <numFmt numFmtId="164" formatCode="h:mm;@"/>
    <numFmt numFmtId="165" formatCode="dd/mm/yy;@"/>
    <numFmt numFmtId="166" formatCode="[h]:mm"/>
    <numFmt numFmtId="167" formatCode="0.000_ "/>
    <numFmt numFmtId="168" formatCode="0.0000"/>
    <numFmt numFmtId="169" formatCode="0.0"/>
    <numFmt numFmtId="170" formatCode="_(* #,##0.00_);_(* \(#,##0.00\);_(* &quot;-&quot;??_);_(@_)"/>
    <numFmt numFmtId="171" formatCode="_ &quot;Rs.&quot;\ * #,##0.00_ ;_ &quot;Rs.&quot;\ * \-#,##0.00_ ;_ &quot;Rs.&quot;\ * &quot;-&quot;??_ ;_ @_ "/>
    <numFmt numFmtId="172" formatCode="[$-409]General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26"/>
      <name val="Aharoni"/>
      <charset val="177"/>
    </font>
    <font>
      <b/>
      <sz val="16"/>
      <name val="Bookman Old Style"/>
      <family val="1"/>
    </font>
    <font>
      <sz val="11"/>
      <color theme="1"/>
      <name val="Calibri"/>
      <charset val="134"/>
      <scheme val="minor"/>
    </font>
    <font>
      <b/>
      <sz val="14"/>
      <name val="Bookman Old Style"/>
      <family val="1"/>
    </font>
    <font>
      <b/>
      <sz val="12"/>
      <name val="Bookman Old Style"/>
      <family val="1"/>
    </font>
    <font>
      <b/>
      <sz val="10"/>
      <name val="Bookman Old Style"/>
      <family val="1"/>
    </font>
    <font>
      <sz val="11"/>
      <name val="Times New Roman"/>
      <family val="1"/>
    </font>
    <font>
      <sz val="10"/>
      <name val="Bookman Old Style"/>
      <family val="1"/>
    </font>
    <font>
      <b/>
      <sz val="11"/>
      <name val="Bookman Old Style"/>
      <family val="1"/>
    </font>
    <font>
      <b/>
      <sz val="11"/>
      <name val="Times New Roman"/>
      <family val="1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Bookman Old Style"/>
      <family val="1"/>
    </font>
    <font>
      <sz val="12"/>
      <color theme="1"/>
      <name val="Calibri"/>
      <family val="2"/>
      <scheme val="minor"/>
    </font>
    <font>
      <sz val="11"/>
      <name val="Bookman Old Style"/>
      <family val="1"/>
    </font>
    <font>
      <i/>
      <sz val="12"/>
      <color theme="1"/>
      <name val="Calibri"/>
      <family val="2"/>
      <scheme val="minor"/>
    </font>
    <font>
      <b/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1"/>
      <color theme="1"/>
      <name val="Bookman Old Style"/>
      <family val="1"/>
    </font>
    <font>
      <sz val="12"/>
      <name val="Bookman Old Style"/>
      <family val="1"/>
    </font>
    <font>
      <b/>
      <i/>
      <sz val="11"/>
      <name val="Bookman Old Style"/>
      <family val="1"/>
    </font>
    <font>
      <sz val="9"/>
      <name val="Bookman Old Style"/>
      <family val="1"/>
    </font>
    <font>
      <sz val="11"/>
      <color theme="1"/>
      <name val="Times New Roman"/>
      <family val="1"/>
    </font>
    <font>
      <sz val="11"/>
      <color indexed="8"/>
      <name val="Calibri"/>
      <family val="2"/>
    </font>
    <font>
      <sz val="10"/>
      <color indexed="8"/>
      <name val="Arial1"/>
      <charset val="134"/>
    </font>
    <font>
      <sz val="10"/>
      <color rgb="FF000000"/>
      <name val="Arial1"/>
      <charset val="134"/>
    </font>
    <font>
      <sz val="11"/>
      <color rgb="FF000000"/>
      <name val="Calibri"/>
      <family val="2"/>
    </font>
    <font>
      <sz val="11"/>
      <color theme="1"/>
      <name val="Cambria"/>
      <family val="1"/>
    </font>
    <font>
      <sz val="11"/>
      <color indexed="8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89013336588644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8">
    <xf numFmtId="0" fontId="0" fillId="0" borderId="0"/>
    <xf numFmtId="0" fontId="3" fillId="0" borderId="0"/>
    <xf numFmtId="0" fontId="6" fillId="0" borderId="0"/>
    <xf numFmtId="170" fontId="28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28" fillId="0" borderId="0"/>
    <xf numFmtId="0" fontId="29" fillId="0" borderId="0" applyBorder="0" applyProtection="0">
      <alignment vertical="center"/>
    </xf>
    <xf numFmtId="172" fontId="30" fillId="0" borderId="0" applyBorder="0" applyProtection="0">
      <alignment vertical="center"/>
    </xf>
    <xf numFmtId="172" fontId="30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28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>
      <alignment vertical="center"/>
    </xf>
    <xf numFmtId="0" fontId="3" fillId="0" borderId="0"/>
    <xf numFmtId="0" fontId="31" fillId="0" borderId="0"/>
    <xf numFmtId="0" fontId="28" fillId="0" borderId="0"/>
    <xf numFmtId="0" fontId="28" fillId="0" borderId="0"/>
    <xf numFmtId="0" fontId="32" fillId="0" borderId="0"/>
    <xf numFmtId="0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68">
    <xf numFmtId="0" fontId="0" fillId="0" borderId="0" xfId="0"/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2"/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2" fillId="0" borderId="0" xfId="2" applyFont="1"/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6" fillId="0" borderId="5" xfId="2" applyBorder="1" applyAlignment="1">
      <alignment horizontal="center" vertical="center" wrapText="1"/>
    </xf>
    <xf numFmtId="0" fontId="11" fillId="0" borderId="1" xfId="1" applyFont="1" applyBorder="1" applyAlignment="1">
      <alignment horizontal="left" vertical="center"/>
    </xf>
    <xf numFmtId="0" fontId="11" fillId="0" borderId="1" xfId="2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2" fontId="11" fillId="0" borderId="1" xfId="2" applyNumberFormat="1" applyFont="1" applyBorder="1" applyAlignment="1">
      <alignment horizontal="center" vertical="center"/>
    </xf>
    <xf numFmtId="164" fontId="11" fillId="0" borderId="1" xfId="2" applyNumberFormat="1" applyFont="1" applyBorder="1" applyAlignment="1">
      <alignment horizontal="center" vertical="center"/>
    </xf>
    <xf numFmtId="14" fontId="11" fillId="0" borderId="1" xfId="2" applyNumberFormat="1" applyFont="1" applyBorder="1" applyAlignment="1">
      <alignment horizontal="center" vertical="center" wrapText="1"/>
    </xf>
    <xf numFmtId="0" fontId="6" fillId="0" borderId="6" xfId="2" applyBorder="1" applyAlignment="1">
      <alignment horizontal="center" vertical="center" wrapText="1"/>
    </xf>
    <xf numFmtId="0" fontId="6" fillId="0" borderId="1" xfId="2" applyBorder="1" applyAlignment="1">
      <alignment horizontal="left"/>
    </xf>
    <xf numFmtId="0" fontId="6" fillId="0" borderId="1" xfId="2" applyBorder="1"/>
    <xf numFmtId="0" fontId="11" fillId="0" borderId="1" xfId="1" applyFont="1" applyBorder="1" applyAlignment="1">
      <alignment horizontal="left" vertical="center"/>
    </xf>
    <xf numFmtId="164" fontId="9" fillId="0" borderId="1" xfId="2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2" fontId="9" fillId="0" borderId="1" xfId="2" applyNumberFormat="1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14" fontId="9" fillId="0" borderId="1" xfId="2" applyNumberFormat="1" applyFont="1" applyBorder="1" applyAlignment="1">
      <alignment horizontal="center" vertical="center" wrapText="1"/>
    </xf>
    <xf numFmtId="20" fontId="11" fillId="0" borderId="1" xfId="1" applyNumberFormat="1" applyFont="1" applyBorder="1" applyAlignment="1">
      <alignment horizontal="center" vertical="center"/>
    </xf>
    <xf numFmtId="165" fontId="11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left" vertical="center"/>
    </xf>
    <xf numFmtId="0" fontId="13" fillId="0" borderId="1" xfId="1" applyFont="1" applyBorder="1" applyAlignment="1">
      <alignment horizontal="left" vertical="center"/>
    </xf>
    <xf numFmtId="0" fontId="14" fillId="0" borderId="5" xfId="2" applyFont="1" applyBorder="1" applyAlignment="1">
      <alignment horizontal="center" vertical="center" wrapText="1"/>
    </xf>
    <xf numFmtId="20" fontId="11" fillId="0" borderId="1" xfId="2" applyNumberFormat="1" applyFont="1" applyBorder="1" applyAlignment="1">
      <alignment horizontal="center" vertical="center"/>
    </xf>
    <xf numFmtId="0" fontId="6" fillId="0" borderId="6" xfId="2" applyBorder="1" applyAlignment="1">
      <alignment vertical="center" wrapText="1"/>
    </xf>
    <xf numFmtId="20" fontId="6" fillId="0" borderId="0" xfId="2" applyNumberFormat="1"/>
    <xf numFmtId="0" fontId="7" fillId="0" borderId="1" xfId="1" applyFont="1" applyBorder="1" applyAlignment="1">
      <alignment horizontal="left" vertical="center"/>
    </xf>
    <xf numFmtId="0" fontId="15" fillId="0" borderId="1" xfId="2" applyFont="1" applyBorder="1"/>
    <xf numFmtId="0" fontId="16" fillId="0" borderId="1" xfId="1" applyFont="1" applyBorder="1" applyAlignment="1">
      <alignment horizontal="center" vertical="center"/>
    </xf>
    <xf numFmtId="20" fontId="2" fillId="0" borderId="0" xfId="2" applyNumberFormat="1" applyFont="1"/>
    <xf numFmtId="0" fontId="13" fillId="2" borderId="1" xfId="1" applyFont="1" applyFill="1" applyBorder="1" applyAlignment="1">
      <alignment horizontal="left" vertical="center"/>
    </xf>
    <xf numFmtId="0" fontId="10" fillId="2" borderId="1" xfId="1" applyFont="1" applyFill="1" applyBorder="1" applyAlignment="1">
      <alignment horizontal="center" vertical="center"/>
    </xf>
    <xf numFmtId="0" fontId="17" fillId="3" borderId="1" xfId="2" applyFont="1" applyFill="1" applyBorder="1" applyAlignment="1">
      <alignment horizontal="center"/>
    </xf>
    <xf numFmtId="0" fontId="10" fillId="4" borderId="1" xfId="1" applyFont="1" applyFill="1" applyBorder="1" applyAlignment="1">
      <alignment horizontal="center" vertical="center"/>
    </xf>
    <xf numFmtId="0" fontId="6" fillId="0" borderId="7" xfId="2" applyBorder="1" applyAlignment="1">
      <alignment vertical="center" wrapText="1"/>
    </xf>
    <xf numFmtId="46" fontId="6" fillId="0" borderId="0" xfId="2" applyNumberFormat="1"/>
    <xf numFmtId="0" fontId="13" fillId="4" borderId="1" xfId="1" applyFont="1" applyFill="1" applyBorder="1" applyAlignment="1">
      <alignment horizontal="left" vertical="center"/>
    </xf>
    <xf numFmtId="46" fontId="6" fillId="0" borderId="1" xfId="2" applyNumberFormat="1" applyBorder="1"/>
    <xf numFmtId="166" fontId="6" fillId="0" borderId="0" xfId="2" applyNumberFormat="1"/>
    <xf numFmtId="20" fontId="6" fillId="0" borderId="1" xfId="2" applyNumberFormat="1" applyBorder="1" applyAlignment="1">
      <alignment wrapText="1"/>
    </xf>
    <xf numFmtId="167" fontId="17" fillId="3" borderId="1" xfId="2" applyNumberFormat="1" applyFont="1" applyFill="1" applyBorder="1" applyAlignment="1">
      <alignment horizontal="center"/>
    </xf>
    <xf numFmtId="168" fontId="6" fillId="0" borderId="0" xfId="2" applyNumberFormat="1"/>
    <xf numFmtId="0" fontId="11" fillId="4" borderId="1" xfId="2" applyFont="1" applyFill="1" applyBorder="1" applyAlignment="1">
      <alignment horizontal="center" vertical="center"/>
    </xf>
    <xf numFmtId="20" fontId="11" fillId="4" borderId="1" xfId="2" applyNumberFormat="1" applyFont="1" applyFill="1" applyBorder="1" applyAlignment="1">
      <alignment horizontal="center" vertical="center"/>
    </xf>
    <xf numFmtId="0" fontId="11" fillId="0" borderId="1" xfId="2" quotePrefix="1" applyFont="1" applyBorder="1" applyAlignment="1">
      <alignment horizontal="center" vertical="center"/>
    </xf>
    <xf numFmtId="20" fontId="6" fillId="0" borderId="1" xfId="2" applyNumberFormat="1" applyBorder="1"/>
    <xf numFmtId="0" fontId="8" fillId="0" borderId="2" xfId="2" applyFont="1" applyBorder="1" applyAlignment="1">
      <alignment vertical="center"/>
    </xf>
    <xf numFmtId="0" fontId="8" fillId="0" borderId="3" xfId="2" applyFont="1" applyBorder="1" applyAlignment="1">
      <alignment vertical="center"/>
    </xf>
    <xf numFmtId="0" fontId="9" fillId="0" borderId="3" xfId="2" applyFont="1" applyBorder="1" applyAlignment="1">
      <alignment vertical="center"/>
    </xf>
    <xf numFmtId="0" fontId="8" fillId="0" borderId="4" xfId="2" applyFont="1" applyBorder="1" applyAlignment="1">
      <alignment vertical="center"/>
    </xf>
    <xf numFmtId="169" fontId="18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3" fillId="5" borderId="1" xfId="1" applyFont="1" applyFill="1" applyBorder="1" applyAlignment="1">
      <alignment horizontal="left" vertical="center"/>
    </xf>
    <xf numFmtId="0" fontId="10" fillId="5" borderId="1" xfId="1" applyFont="1" applyFill="1" applyBorder="1" applyAlignment="1">
      <alignment horizontal="center" vertical="center"/>
    </xf>
    <xf numFmtId="0" fontId="11" fillId="5" borderId="1" xfId="2" applyFont="1" applyFill="1" applyBorder="1" applyAlignment="1">
      <alignment horizontal="center" vertical="center"/>
    </xf>
    <xf numFmtId="0" fontId="17" fillId="5" borderId="1" xfId="2" applyFont="1" applyFill="1" applyBorder="1" applyAlignment="1">
      <alignment horizontal="center"/>
    </xf>
    <xf numFmtId="0" fontId="11" fillId="5" borderId="1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11" fillId="5" borderId="1" xfId="2" quotePrefix="1" applyFont="1" applyFill="1" applyBorder="1" applyAlignment="1">
      <alignment horizontal="center" vertical="center"/>
    </xf>
    <xf numFmtId="2" fontId="11" fillId="5" borderId="1" xfId="2" applyNumberFormat="1" applyFont="1" applyFill="1" applyBorder="1" applyAlignment="1">
      <alignment horizontal="center" vertical="center"/>
    </xf>
    <xf numFmtId="20" fontId="11" fillId="5" borderId="1" xfId="2" applyNumberFormat="1" applyFont="1" applyFill="1" applyBorder="1" applyAlignment="1">
      <alignment horizontal="center" vertical="center"/>
    </xf>
    <xf numFmtId="14" fontId="11" fillId="5" borderId="1" xfId="2" applyNumberFormat="1" applyFont="1" applyFill="1" applyBorder="1" applyAlignment="1">
      <alignment horizontal="center" vertical="center" wrapText="1"/>
    </xf>
    <xf numFmtId="0" fontId="9" fillId="5" borderId="1" xfId="2" applyFont="1" applyFill="1" applyBorder="1" applyAlignment="1">
      <alignment horizontal="center" vertical="center"/>
    </xf>
    <xf numFmtId="2" fontId="9" fillId="5" borderId="1" xfId="2" applyNumberFormat="1" applyFont="1" applyFill="1" applyBorder="1" applyAlignment="1">
      <alignment horizontal="center" vertical="center"/>
    </xf>
    <xf numFmtId="20" fontId="9" fillId="5" borderId="1" xfId="2" applyNumberFormat="1" applyFont="1" applyFill="1" applyBorder="1" applyAlignment="1">
      <alignment horizontal="center" vertical="center"/>
    </xf>
    <xf numFmtId="14" fontId="9" fillId="5" borderId="1" xfId="2" applyNumberFormat="1" applyFont="1" applyFill="1" applyBorder="1" applyAlignment="1">
      <alignment horizontal="center" vertical="center" wrapText="1"/>
    </xf>
    <xf numFmtId="0" fontId="2" fillId="5" borderId="1" xfId="2" applyFont="1" applyFill="1" applyBorder="1"/>
    <xf numFmtId="0" fontId="2" fillId="5" borderId="0" xfId="2" applyFont="1" applyFill="1"/>
    <xf numFmtId="0" fontId="19" fillId="6" borderId="1" xfId="2" applyFont="1" applyFill="1" applyBorder="1" applyAlignment="1">
      <alignment horizontal="center"/>
    </xf>
    <xf numFmtId="20" fontId="9" fillId="0" borderId="1" xfId="2" applyNumberFormat="1" applyFont="1" applyBorder="1" applyAlignment="1">
      <alignment horizontal="center" vertical="center"/>
    </xf>
    <xf numFmtId="0" fontId="2" fillId="0" borderId="1" xfId="2" applyFont="1" applyBorder="1"/>
    <xf numFmtId="0" fontId="17" fillId="6" borderId="1" xfId="2" applyFont="1" applyFill="1" applyBorder="1" applyAlignment="1">
      <alignment horizontal="center"/>
    </xf>
    <xf numFmtId="20" fontId="9" fillId="5" borderId="1" xfId="2" applyNumberFormat="1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/>
    </xf>
    <xf numFmtId="0" fontId="10" fillId="4" borderId="3" xfId="1" applyFont="1" applyFill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2" fillId="0" borderId="3" xfId="2" applyFont="1" applyBorder="1"/>
    <xf numFmtId="0" fontId="11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4" borderId="4" xfId="1" applyFont="1" applyFill="1" applyBorder="1" applyAlignment="1">
      <alignment horizontal="center" vertical="center"/>
    </xf>
    <xf numFmtId="0" fontId="9" fillId="0" borderId="2" xfId="2" applyFont="1" applyBorder="1" applyAlignment="1">
      <alignment vertical="center"/>
    </xf>
    <xf numFmtId="0" fontId="7" fillId="0" borderId="3" xfId="2" applyFont="1" applyBorder="1" applyAlignment="1">
      <alignment vertical="center"/>
    </xf>
    <xf numFmtId="0" fontId="9" fillId="0" borderId="4" xfId="2" applyFont="1" applyBorder="1" applyAlignment="1">
      <alignment vertical="center"/>
    </xf>
    <xf numFmtId="0" fontId="20" fillId="0" borderId="1" xfId="1" applyFont="1" applyBorder="1" applyAlignment="1">
      <alignment horizontal="left" vertical="center"/>
    </xf>
    <xf numFmtId="0" fontId="21" fillId="4" borderId="1" xfId="1" applyFont="1" applyFill="1" applyBorder="1" applyAlignment="1">
      <alignment horizontal="center" vertical="center"/>
    </xf>
    <xf numFmtId="164" fontId="18" fillId="0" borderId="1" xfId="2" applyNumberFormat="1" applyFont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167" fontId="6" fillId="0" borderId="1" xfId="2" applyNumberFormat="1" applyBorder="1"/>
    <xf numFmtId="20" fontId="18" fillId="0" borderId="1" xfId="1" applyNumberFormat="1" applyFont="1" applyBorder="1" applyAlignment="1">
      <alignment horizontal="center" vertical="center"/>
    </xf>
    <xf numFmtId="167" fontId="6" fillId="5" borderId="1" xfId="2" applyNumberFormat="1" applyFill="1" applyBorder="1"/>
    <xf numFmtId="0" fontId="6" fillId="5" borderId="1" xfId="2" applyFill="1" applyBorder="1"/>
    <xf numFmtId="0" fontId="6" fillId="5" borderId="0" xfId="2" applyFill="1"/>
    <xf numFmtId="0" fontId="13" fillId="0" borderId="1" xfId="2" applyFont="1" applyBorder="1"/>
    <xf numFmtId="0" fontId="8" fillId="0" borderId="2" xfId="1" applyFont="1" applyBorder="1" applyAlignment="1">
      <alignment vertical="center"/>
    </xf>
    <xf numFmtId="0" fontId="8" fillId="0" borderId="3" xfId="1" applyFont="1" applyBorder="1" applyAlignment="1">
      <alignment vertical="center"/>
    </xf>
    <xf numFmtId="0" fontId="8" fillId="0" borderId="4" xfId="1" applyFont="1" applyBorder="1" applyAlignment="1">
      <alignment vertical="center"/>
    </xf>
    <xf numFmtId="0" fontId="10" fillId="0" borderId="1" xfId="2" applyFont="1" applyBorder="1" applyAlignment="1">
      <alignment horizontal="center" vertical="center"/>
    </xf>
    <xf numFmtId="2" fontId="10" fillId="0" borderId="1" xfId="2" applyNumberFormat="1" applyFont="1" applyBorder="1" applyAlignment="1">
      <alignment horizontal="center" vertical="center"/>
    </xf>
    <xf numFmtId="164" fontId="10" fillId="0" borderId="1" xfId="2" applyNumberFormat="1" applyFont="1" applyBorder="1" applyAlignment="1">
      <alignment horizontal="center" vertical="center"/>
    </xf>
    <xf numFmtId="14" fontId="1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2" fontId="10" fillId="0" borderId="0" xfId="2" applyNumberFormat="1" applyFont="1" applyAlignment="1">
      <alignment horizontal="center" vertical="center"/>
    </xf>
    <xf numFmtId="164" fontId="10" fillId="0" borderId="0" xfId="2" applyNumberFormat="1" applyFont="1" applyAlignment="1">
      <alignment horizontal="center" vertical="center"/>
    </xf>
    <xf numFmtId="14" fontId="18" fillId="0" borderId="0" xfId="1" applyNumberFormat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166" fontId="21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11" fillId="0" borderId="0" xfId="1" applyFont="1"/>
    <xf numFmtId="0" fontId="23" fillId="0" borderId="0" xfId="2" applyFont="1"/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horizontal="center"/>
    </xf>
    <xf numFmtId="0" fontId="9" fillId="0" borderId="1" xfId="1" applyFont="1" applyBorder="1"/>
    <xf numFmtId="1" fontId="8" fillId="0" borderId="1" xfId="1" applyNumberFormat="1" applyFont="1" applyBorder="1" applyAlignment="1">
      <alignment horizontal="center" vertical="center"/>
    </xf>
    <xf numFmtId="1" fontId="8" fillId="0" borderId="1" xfId="1" applyNumberFormat="1" applyFont="1" applyBorder="1" applyAlignment="1">
      <alignment vertical="center"/>
    </xf>
    <xf numFmtId="0" fontId="24" fillId="0" borderId="1" xfId="1" applyFont="1" applyBorder="1" applyAlignment="1">
      <alignment horizontal="center" vertical="center"/>
    </xf>
    <xf numFmtId="1" fontId="8" fillId="0" borderId="0" xfId="1" applyNumberFormat="1" applyFont="1" applyAlignment="1">
      <alignment horizontal="center" vertical="center"/>
    </xf>
    <xf numFmtId="1" fontId="24" fillId="0" borderId="0" xfId="1" applyNumberFormat="1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1" fontId="24" fillId="0" borderId="0" xfId="1" applyNumberFormat="1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1" fontId="24" fillId="0" borderId="1" xfId="1" applyNumberFormat="1" applyFont="1" applyBorder="1" applyAlignment="1">
      <alignment horizontal="center" vertical="center"/>
    </xf>
    <xf numFmtId="0" fontId="24" fillId="0" borderId="1" xfId="1" applyFont="1" applyBorder="1" applyAlignment="1">
      <alignment horizontal="center" vertical="center"/>
    </xf>
    <xf numFmtId="2" fontId="24" fillId="0" borderId="1" xfId="1" applyNumberFormat="1" applyFont="1" applyBorder="1" applyAlignment="1">
      <alignment horizontal="center" vertical="center"/>
    </xf>
    <xf numFmtId="1" fontId="24" fillId="0" borderId="0" xfId="1" applyNumberFormat="1" applyFont="1" applyAlignment="1">
      <alignment vertical="center"/>
    </xf>
    <xf numFmtId="2" fontId="18" fillId="0" borderId="0" xfId="2" applyNumberFormat="1" applyFont="1" applyAlignment="1">
      <alignment vertical="center"/>
    </xf>
    <xf numFmtId="1" fontId="24" fillId="0" borderId="2" xfId="1" applyNumberFormat="1" applyFont="1" applyBorder="1" applyAlignment="1">
      <alignment horizontal="center" vertical="center"/>
    </xf>
    <xf numFmtId="1" fontId="24" fillId="0" borderId="4" xfId="1" applyNumberFormat="1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2" fontId="24" fillId="0" borderId="0" xfId="1" applyNumberFormat="1" applyFont="1" applyAlignment="1">
      <alignment horizontal="center" vertical="center"/>
    </xf>
    <xf numFmtId="0" fontId="24" fillId="0" borderId="0" xfId="2" applyFont="1" applyAlignment="1">
      <alignment horizontal="center" vertical="center" wrapText="1"/>
    </xf>
    <xf numFmtId="0" fontId="25" fillId="0" borderId="0" xfId="2" applyFont="1" applyAlignment="1">
      <alignment horizontal="center" vertical="center"/>
    </xf>
    <xf numFmtId="0" fontId="25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horizontal="left" vertical="center"/>
    </xf>
    <xf numFmtId="0" fontId="26" fillId="0" borderId="0" xfId="1" applyFont="1" applyAlignment="1">
      <alignment horizontal="left" vertical="center" wrapText="1"/>
    </xf>
    <xf numFmtId="14" fontId="18" fillId="0" borderId="0" xfId="2" applyNumberFormat="1" applyFont="1" applyAlignment="1">
      <alignment horizontal="center" wrapText="1"/>
    </xf>
    <xf numFmtId="0" fontId="24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 wrapText="1"/>
    </xf>
    <xf numFmtId="0" fontId="27" fillId="0" borderId="0" xfId="2" applyFont="1" applyAlignment="1">
      <alignment horizontal="left"/>
    </xf>
    <xf numFmtId="0" fontId="27" fillId="0" borderId="0" xfId="2" applyFont="1"/>
  </cellXfs>
  <cellStyles count="48">
    <cellStyle name="Comma 2" xfId="3"/>
    <cellStyle name="Currency 2" xfId="4"/>
    <cellStyle name="Excel Built-in Normal" xfId="5"/>
    <cellStyle name="Excel Built-in Normal 1" xfId="6"/>
    <cellStyle name="Excel Built-in Normal 1 2" xfId="7"/>
    <cellStyle name="Excel Built-in Normal 1 2 2" xfId="8"/>
    <cellStyle name="Excel Built-in Normal 1 3" xfId="9"/>
    <cellStyle name="Excel Built-in Normal 2" xfId="10"/>
    <cellStyle name="Normal" xfId="0" builtinId="0"/>
    <cellStyle name="Normal 10" xfId="11"/>
    <cellStyle name="Normal 10 2" xfId="12"/>
    <cellStyle name="Normal 11" xfId="13"/>
    <cellStyle name="Normal 11 2" xfId="14"/>
    <cellStyle name="Normal 12" xfId="15"/>
    <cellStyle name="Normal 12 2" xfId="16"/>
    <cellStyle name="Normal 13" xfId="17"/>
    <cellStyle name="Normal 14" xfId="18"/>
    <cellStyle name="Normal 14 2" xfId="19"/>
    <cellStyle name="Normal 15" xfId="20"/>
    <cellStyle name="Normal 16" xfId="21"/>
    <cellStyle name="Normal 16 3" xfId="22"/>
    <cellStyle name="Normal 17" xfId="23"/>
    <cellStyle name="Normal 17 2" xfId="24"/>
    <cellStyle name="Normal 18" xfId="25"/>
    <cellStyle name="Normal 19" xfId="26"/>
    <cellStyle name="Normal 2" xfId="1"/>
    <cellStyle name="Normal 2 10" xfId="27"/>
    <cellStyle name="Normal 2 2" xfId="28"/>
    <cellStyle name="Normal 2 2 2" xfId="29"/>
    <cellStyle name="Normal 2 3" xfId="30"/>
    <cellStyle name="Normal 2 4" xfId="31"/>
    <cellStyle name="Normal 21" xfId="32"/>
    <cellStyle name="Normal 21 2" xfId="33"/>
    <cellStyle name="Normal 3" xfId="2"/>
    <cellStyle name="Normal 3 2" xfId="34"/>
    <cellStyle name="Normal 3 3" xfId="35"/>
    <cellStyle name="Normal 37" xfId="36"/>
    <cellStyle name="Normal 4" xfId="37"/>
    <cellStyle name="Normal 4 2" xfId="38"/>
    <cellStyle name="Normal 4 3" xfId="39"/>
    <cellStyle name="Normal 4 4" xfId="40"/>
    <cellStyle name="Normal 5" xfId="41"/>
    <cellStyle name="Normal 5 2" xfId="42"/>
    <cellStyle name="Normal 6" xfId="43"/>
    <cellStyle name="Normal 6 10" xfId="44"/>
    <cellStyle name="Normal 7" xfId="45"/>
    <cellStyle name="Normal 8" xfId="46"/>
    <cellStyle name="Normal 9" xfId="4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05"/>
  <sheetViews>
    <sheetView tabSelected="1" view="pageBreakPreview" zoomScale="83" zoomScaleNormal="85" workbookViewId="0">
      <pane xSplit="1" ySplit="7" topLeftCell="D29" activePane="bottomRight" state="frozen"/>
      <selection pane="topRight"/>
      <selection pane="bottomLeft"/>
      <selection pane="bottomRight" activeCell="A49" sqref="A49"/>
    </sheetView>
  </sheetViews>
  <sheetFormatPr defaultColWidth="9" defaultRowHeight="16.5"/>
  <cols>
    <col min="1" max="1" width="41" style="4" customWidth="1"/>
    <col min="2" max="2" width="12.140625" style="4" customWidth="1"/>
    <col min="3" max="3" width="18.85546875" style="4" customWidth="1"/>
    <col min="4" max="4" width="19.140625" style="4" customWidth="1"/>
    <col min="5" max="5" width="13.28515625" style="4" customWidth="1"/>
    <col min="6" max="6" width="14.28515625" style="4" customWidth="1"/>
    <col min="7" max="7" width="14.7109375" style="4" customWidth="1"/>
    <col min="8" max="8" width="18" style="4" customWidth="1"/>
    <col min="9" max="9" width="10.28515625" style="4" customWidth="1"/>
    <col min="10" max="10" width="17.7109375" style="4" customWidth="1"/>
    <col min="11" max="11" width="13.7109375" style="4" customWidth="1"/>
    <col min="12" max="12" width="14.28515625" style="4" hidden="1" customWidth="1"/>
    <col min="13" max="13" width="15.28515625" style="4" hidden="1" customWidth="1"/>
    <col min="14" max="14" width="16.140625" style="4" hidden="1" customWidth="1"/>
    <col min="15" max="15" width="14.85546875" style="4" hidden="1" customWidth="1"/>
    <col min="16" max="16" width="18.85546875" style="4" hidden="1" customWidth="1"/>
    <col min="17" max="17" width="13.7109375" style="4" hidden="1" customWidth="1"/>
    <col min="18" max="18" width="14.140625" style="4" hidden="1" customWidth="1"/>
    <col min="19" max="19" width="14.85546875" style="4" hidden="1" customWidth="1"/>
    <col min="20" max="20" width="14.28515625" style="4" hidden="1" customWidth="1"/>
    <col min="21" max="21" width="27.7109375" style="4" hidden="1" customWidth="1"/>
    <col min="22" max="22" width="12.28515625" style="4" hidden="1" customWidth="1"/>
    <col min="23" max="23" width="8.28515625" style="4" hidden="1" customWidth="1"/>
    <col min="24" max="24" width="8.5703125" style="4" hidden="1" customWidth="1"/>
    <col min="25" max="25" width="64.42578125" style="4" customWidth="1"/>
    <col min="26" max="16384" width="9" style="4"/>
  </cols>
  <sheetData>
    <row r="1" spans="1:25" ht="36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3"/>
      <c r="X1" s="3"/>
    </row>
    <row r="2" spans="1:25" ht="19.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W2" s="6"/>
      <c r="X2" s="6"/>
    </row>
    <row r="3" spans="1:25" ht="17.25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  <c r="W3" s="8"/>
      <c r="X3" s="8"/>
    </row>
    <row r="4" spans="1:25" ht="17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9" t="s">
        <v>3</v>
      </c>
    </row>
    <row r="5" spans="1:25" ht="24.75" customHeight="1">
      <c r="A5" s="10" t="s">
        <v>4</v>
      </c>
      <c r="B5" s="11" t="s">
        <v>5</v>
      </c>
      <c r="C5" s="11" t="s">
        <v>6</v>
      </c>
      <c r="D5" s="11" t="s">
        <v>7</v>
      </c>
      <c r="E5" s="12"/>
      <c r="F5" s="10" t="s">
        <v>8</v>
      </c>
      <c r="G5" s="10"/>
      <c r="H5" s="10"/>
      <c r="I5" s="10"/>
      <c r="J5" s="10"/>
      <c r="K5" s="10"/>
      <c r="L5" s="10"/>
      <c r="M5" s="10" t="s">
        <v>9</v>
      </c>
      <c r="N5" s="10"/>
      <c r="O5" s="10"/>
      <c r="P5" s="10"/>
      <c r="Q5" s="10" t="s">
        <v>10</v>
      </c>
      <c r="R5" s="10"/>
      <c r="S5" s="10"/>
      <c r="T5" s="10"/>
      <c r="U5" s="10"/>
      <c r="V5" s="13" t="s">
        <v>11</v>
      </c>
      <c r="W5" s="14"/>
      <c r="X5" s="15"/>
      <c r="Y5" s="11" t="s">
        <v>12</v>
      </c>
    </row>
    <row r="6" spans="1:25" ht="73.5" customHeight="1">
      <c r="A6" s="10"/>
      <c r="B6" s="11"/>
      <c r="C6" s="11"/>
      <c r="D6" s="11"/>
      <c r="E6" s="11" t="s">
        <v>13</v>
      </c>
      <c r="F6" s="11" t="s">
        <v>14</v>
      </c>
      <c r="G6" s="11" t="s">
        <v>15</v>
      </c>
      <c r="H6" s="10" t="s">
        <v>16</v>
      </c>
      <c r="I6" s="10" t="s">
        <v>17</v>
      </c>
      <c r="J6" s="11" t="s">
        <v>18</v>
      </c>
      <c r="K6" s="10" t="s">
        <v>19</v>
      </c>
      <c r="L6" s="11" t="s">
        <v>20</v>
      </c>
      <c r="M6" s="10" t="s">
        <v>21</v>
      </c>
      <c r="N6" s="10" t="s">
        <v>22</v>
      </c>
      <c r="O6" s="11" t="s">
        <v>23</v>
      </c>
      <c r="P6" s="10" t="s">
        <v>24</v>
      </c>
      <c r="Q6" s="10" t="s">
        <v>21</v>
      </c>
      <c r="R6" s="10" t="s">
        <v>22</v>
      </c>
      <c r="S6" s="11" t="s">
        <v>23</v>
      </c>
      <c r="T6" s="10" t="s">
        <v>24</v>
      </c>
      <c r="U6" s="11" t="s">
        <v>25</v>
      </c>
      <c r="V6" s="10" t="s">
        <v>26</v>
      </c>
      <c r="W6" s="11" t="s">
        <v>23</v>
      </c>
      <c r="X6" s="10" t="s">
        <v>24</v>
      </c>
      <c r="Y6" s="11"/>
    </row>
    <row r="7" spans="1:25">
      <c r="A7" s="10"/>
      <c r="B7" s="11"/>
      <c r="C7" s="11"/>
      <c r="D7" s="11"/>
      <c r="E7" s="11"/>
      <c r="F7" s="11"/>
      <c r="G7" s="11"/>
      <c r="H7" s="10"/>
      <c r="I7" s="10"/>
      <c r="J7" s="11"/>
      <c r="K7" s="10"/>
      <c r="L7" s="11"/>
      <c r="M7" s="10"/>
      <c r="N7" s="10"/>
      <c r="O7" s="11"/>
      <c r="P7" s="10"/>
      <c r="Q7" s="10"/>
      <c r="R7" s="10"/>
      <c r="S7" s="11"/>
      <c r="T7" s="10"/>
      <c r="U7" s="11"/>
      <c r="V7" s="10"/>
      <c r="W7" s="11"/>
      <c r="X7" s="10"/>
      <c r="Y7" s="11"/>
    </row>
    <row r="8" spans="1:25" ht="15" customHeight="1">
      <c r="A8" s="16" t="s">
        <v>27</v>
      </c>
      <c r="B8" s="12"/>
      <c r="C8" s="12"/>
      <c r="D8" s="12"/>
      <c r="E8" s="12"/>
      <c r="F8" s="12"/>
      <c r="G8" s="12"/>
      <c r="H8" s="17"/>
      <c r="I8" s="18"/>
      <c r="J8" s="18"/>
      <c r="K8" s="18"/>
      <c r="L8" s="12"/>
      <c r="M8" s="18"/>
      <c r="N8" s="18"/>
      <c r="O8" s="12"/>
      <c r="P8" s="18"/>
      <c r="Q8" s="18"/>
      <c r="R8" s="18"/>
      <c r="S8" s="12"/>
      <c r="T8" s="18"/>
      <c r="U8" s="18"/>
      <c r="V8" s="18"/>
      <c r="W8" s="18"/>
      <c r="X8" s="18"/>
      <c r="Y8" s="19" t="s">
        <v>28</v>
      </c>
    </row>
    <row r="9" spans="1:25" ht="18.75">
      <c r="A9" s="20" t="s">
        <v>29</v>
      </c>
      <c r="B9" s="17" t="s">
        <v>30</v>
      </c>
      <c r="C9" s="17" t="s">
        <v>31</v>
      </c>
      <c r="D9" s="17" t="s">
        <v>32</v>
      </c>
      <c r="E9" s="21" t="s">
        <v>33</v>
      </c>
      <c r="F9" s="17">
        <v>1047.82</v>
      </c>
      <c r="G9" s="17">
        <v>1047.82</v>
      </c>
      <c r="H9" s="17">
        <v>480000</v>
      </c>
      <c r="I9" s="22">
        <f t="shared" ref="I9:I15" si="0">F9-G9</f>
        <v>0</v>
      </c>
      <c r="J9" s="22">
        <f t="shared" ref="J9:J15" si="1">I9*H9</f>
        <v>0</v>
      </c>
      <c r="K9" s="22"/>
      <c r="L9" s="22"/>
      <c r="M9" s="21"/>
      <c r="N9" s="23"/>
      <c r="O9" s="24"/>
      <c r="P9" s="25"/>
      <c r="Q9" s="21"/>
      <c r="R9" s="23"/>
      <c r="S9" s="24"/>
      <c r="T9" s="25"/>
      <c r="U9" s="25"/>
      <c r="V9" s="25"/>
      <c r="W9" s="25"/>
      <c r="X9" s="25"/>
      <c r="Y9" s="26"/>
    </row>
    <row r="10" spans="1:25" ht="18.75">
      <c r="A10" s="27"/>
      <c r="B10" s="17" t="s">
        <v>30</v>
      </c>
      <c r="C10" s="17" t="s">
        <v>31</v>
      </c>
      <c r="D10" s="17" t="s">
        <v>32</v>
      </c>
      <c r="E10" s="21" t="s">
        <v>34</v>
      </c>
      <c r="F10" s="17">
        <v>8282.76</v>
      </c>
      <c r="G10" s="17">
        <v>8282.76</v>
      </c>
      <c r="H10" s="17">
        <v>480000</v>
      </c>
      <c r="I10" s="22">
        <f t="shared" si="0"/>
        <v>0</v>
      </c>
      <c r="J10" s="22">
        <f t="shared" si="1"/>
        <v>0</v>
      </c>
      <c r="K10" s="22"/>
      <c r="L10" s="22"/>
      <c r="M10" s="22"/>
      <c r="N10" s="23"/>
      <c r="O10" s="24"/>
      <c r="P10" s="25"/>
      <c r="Q10" s="22"/>
      <c r="R10" s="23"/>
      <c r="S10" s="24"/>
      <c r="T10" s="25"/>
      <c r="U10" s="25"/>
      <c r="V10" s="25"/>
      <c r="W10" s="25"/>
      <c r="X10" s="25"/>
      <c r="Y10" s="26"/>
    </row>
    <row r="11" spans="1:25" ht="13.5" customHeight="1">
      <c r="A11" s="20" t="s">
        <v>35</v>
      </c>
      <c r="B11" s="17" t="s">
        <v>36</v>
      </c>
      <c r="C11" s="17" t="s">
        <v>37</v>
      </c>
      <c r="D11" s="17" t="s">
        <v>32</v>
      </c>
      <c r="E11" s="21" t="s">
        <v>33</v>
      </c>
      <c r="F11" s="28">
        <v>5010.57</v>
      </c>
      <c r="G11" s="28">
        <v>5010.57</v>
      </c>
      <c r="H11" s="17">
        <v>360000</v>
      </c>
      <c r="I11" s="22">
        <f t="shared" si="0"/>
        <v>0</v>
      </c>
      <c r="J11" s="22">
        <f t="shared" si="1"/>
        <v>0</v>
      </c>
      <c r="K11" s="22"/>
      <c r="L11" s="22"/>
      <c r="M11" s="22"/>
      <c r="N11" s="23"/>
      <c r="O11" s="24"/>
      <c r="P11" s="25"/>
      <c r="Q11" s="22"/>
      <c r="R11" s="23"/>
      <c r="S11" s="24"/>
      <c r="T11" s="25"/>
      <c r="U11" s="25"/>
      <c r="V11" s="25"/>
      <c r="W11" s="25"/>
      <c r="X11" s="25"/>
      <c r="Y11" s="26"/>
    </row>
    <row r="12" spans="1:25" ht="15.75" customHeight="1">
      <c r="A12" s="20"/>
      <c r="B12" s="17" t="s">
        <v>36</v>
      </c>
      <c r="C12" s="17" t="s">
        <v>37</v>
      </c>
      <c r="D12" s="17" t="s">
        <v>32</v>
      </c>
      <c r="E12" s="21" t="s">
        <v>34</v>
      </c>
      <c r="F12" s="28">
        <v>6119.37</v>
      </c>
      <c r="G12" s="28">
        <v>6119.37</v>
      </c>
      <c r="H12" s="17">
        <v>360000</v>
      </c>
      <c r="I12" s="22">
        <f t="shared" si="0"/>
        <v>0</v>
      </c>
      <c r="J12" s="22">
        <f t="shared" si="1"/>
        <v>0</v>
      </c>
      <c r="K12" s="22"/>
      <c r="L12" s="22"/>
      <c r="M12" s="22"/>
      <c r="N12" s="23"/>
      <c r="O12" s="24"/>
      <c r="P12" s="25"/>
      <c r="Q12" s="21"/>
      <c r="R12" s="23"/>
      <c r="S12" s="24"/>
      <c r="T12" s="25"/>
      <c r="U12" s="25"/>
      <c r="V12" s="25"/>
      <c r="W12" s="25"/>
      <c r="X12" s="25"/>
      <c r="Y12" s="26"/>
    </row>
    <row r="13" spans="1:25" ht="18.75">
      <c r="A13" s="29"/>
      <c r="B13" s="17" t="s">
        <v>36</v>
      </c>
      <c r="C13" s="17" t="s">
        <v>38</v>
      </c>
      <c r="D13" s="17" t="s">
        <v>39</v>
      </c>
      <c r="E13" s="21" t="s">
        <v>34</v>
      </c>
      <c r="F13" s="28">
        <v>27393.599999999999</v>
      </c>
      <c r="G13" s="28">
        <v>21691.200000000001</v>
      </c>
      <c r="H13" s="17">
        <v>2000</v>
      </c>
      <c r="I13" s="22">
        <f t="shared" si="0"/>
        <v>5702.3999999999978</v>
      </c>
      <c r="J13" s="22">
        <f t="shared" si="1"/>
        <v>11404799.999999996</v>
      </c>
      <c r="K13" s="22"/>
      <c r="L13" s="22"/>
      <c r="M13" s="21">
        <v>220</v>
      </c>
      <c r="N13" s="23">
        <v>22</v>
      </c>
      <c r="O13" s="30">
        <v>0.45833333333333331</v>
      </c>
      <c r="P13" s="25">
        <v>45723</v>
      </c>
      <c r="Q13" s="21"/>
      <c r="R13" s="23"/>
      <c r="S13" s="24"/>
      <c r="T13" s="25"/>
      <c r="U13" s="25"/>
      <c r="V13" s="25"/>
      <c r="W13" s="25"/>
      <c r="X13" s="25"/>
      <c r="Y13" s="26"/>
    </row>
    <row r="14" spans="1:25" ht="18.75">
      <c r="A14" s="20" t="s">
        <v>40</v>
      </c>
      <c r="B14" s="17" t="s">
        <v>41</v>
      </c>
      <c r="C14" s="17" t="s">
        <v>42</v>
      </c>
      <c r="D14" s="17" t="s">
        <v>43</v>
      </c>
      <c r="E14" s="21" t="s">
        <v>33</v>
      </c>
      <c r="F14" s="28">
        <v>7326180</v>
      </c>
      <c r="G14" s="28">
        <v>7326180</v>
      </c>
      <c r="H14" s="17">
        <v>180</v>
      </c>
      <c r="I14" s="22">
        <f t="shared" si="0"/>
        <v>0</v>
      </c>
      <c r="J14" s="22">
        <f t="shared" si="1"/>
        <v>0</v>
      </c>
      <c r="K14" s="22"/>
      <c r="L14" s="22"/>
      <c r="M14" s="21"/>
      <c r="N14" s="23"/>
      <c r="O14" s="24"/>
      <c r="P14" s="25"/>
      <c r="Q14" s="21"/>
      <c r="R14" s="23"/>
      <c r="S14" s="24"/>
      <c r="T14" s="25"/>
      <c r="U14" s="25"/>
      <c r="V14" s="25"/>
      <c r="W14" s="25"/>
      <c r="X14" s="25"/>
      <c r="Y14" s="26"/>
    </row>
    <row r="15" spans="1:25" ht="18.75">
      <c r="A15" s="20"/>
      <c r="B15" s="17" t="s">
        <v>41</v>
      </c>
      <c r="C15" s="17" t="s">
        <v>42</v>
      </c>
      <c r="D15" s="17" t="s">
        <v>43</v>
      </c>
      <c r="E15" s="21" t="s">
        <v>34</v>
      </c>
      <c r="F15" s="28">
        <v>2504617</v>
      </c>
      <c r="G15" s="28">
        <v>2431478</v>
      </c>
      <c r="H15" s="17">
        <v>180</v>
      </c>
      <c r="I15" s="22">
        <f t="shared" si="0"/>
        <v>73139</v>
      </c>
      <c r="J15" s="22">
        <f t="shared" si="1"/>
        <v>13165020</v>
      </c>
      <c r="K15" s="22"/>
      <c r="L15" s="22"/>
      <c r="M15" s="31"/>
      <c r="N15" s="32"/>
      <c r="O15" s="24"/>
      <c r="P15" s="25"/>
      <c r="Q15" s="21"/>
      <c r="R15" s="23"/>
      <c r="S15" s="24"/>
      <c r="T15" s="25"/>
      <c r="U15" s="25"/>
      <c r="V15" s="25"/>
      <c r="W15" s="25"/>
      <c r="X15" s="25"/>
      <c r="Y15" s="26"/>
    </row>
    <row r="16" spans="1:25" s="9" customFormat="1" ht="18.75">
      <c r="A16" s="33" t="s">
        <v>44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18"/>
      <c r="M16" s="31">
        <v>237</v>
      </c>
      <c r="N16" s="32">
        <v>23.7</v>
      </c>
      <c r="O16" s="30">
        <v>0.45833333333333331</v>
      </c>
      <c r="P16" s="25">
        <v>45723</v>
      </c>
      <c r="Q16" s="31"/>
      <c r="R16" s="32"/>
      <c r="S16" s="30"/>
      <c r="T16" s="34"/>
      <c r="U16" s="34"/>
      <c r="V16" s="34"/>
      <c r="W16" s="34"/>
      <c r="X16" s="34"/>
      <c r="Y16" s="26"/>
    </row>
    <row r="17" spans="1:27" ht="18.75">
      <c r="A17" s="16"/>
      <c r="B17" s="21"/>
      <c r="C17" s="21"/>
      <c r="D17" s="21"/>
      <c r="E17" s="21"/>
      <c r="F17" s="28"/>
      <c r="G17" s="28"/>
      <c r="H17" s="21"/>
      <c r="I17" s="22"/>
      <c r="J17" s="22"/>
      <c r="K17" s="22"/>
      <c r="L17" s="18"/>
      <c r="M17" s="22"/>
      <c r="N17" s="23"/>
      <c r="O17" s="35"/>
      <c r="P17" s="36"/>
      <c r="Q17" s="22"/>
      <c r="R17" s="23"/>
      <c r="S17" s="35"/>
      <c r="T17" s="36"/>
      <c r="U17" s="36"/>
      <c r="V17" s="36"/>
      <c r="W17" s="36"/>
      <c r="X17" s="36"/>
      <c r="Y17" s="26"/>
    </row>
    <row r="18" spans="1:27" ht="21.95" customHeight="1">
      <c r="A18" s="37" t="s">
        <v>45</v>
      </c>
      <c r="B18" s="21"/>
      <c r="C18" s="21"/>
      <c r="D18" s="21"/>
      <c r="E18" s="21"/>
      <c r="F18" s="28"/>
      <c r="G18" s="28"/>
      <c r="H18" s="21"/>
      <c r="I18" s="22"/>
      <c r="J18" s="22"/>
      <c r="K18" s="22"/>
      <c r="L18" s="18"/>
      <c r="M18" s="22"/>
      <c r="N18" s="23"/>
      <c r="O18" s="35"/>
      <c r="P18" s="36"/>
      <c r="Q18" s="22"/>
      <c r="R18" s="23"/>
      <c r="S18" s="35"/>
      <c r="T18" s="36"/>
      <c r="U18" s="36"/>
      <c r="V18" s="36"/>
      <c r="W18" s="36"/>
      <c r="X18" s="36"/>
      <c r="Y18" s="26"/>
    </row>
    <row r="19" spans="1:27" ht="42" customHeight="1">
      <c r="A19" s="38" t="s">
        <v>46</v>
      </c>
      <c r="B19" s="17" t="s">
        <v>41</v>
      </c>
      <c r="C19" s="39">
        <v>6605493</v>
      </c>
      <c r="D19" s="17" t="s">
        <v>47</v>
      </c>
      <c r="E19" s="21"/>
      <c r="F19" s="21">
        <v>443056.2</v>
      </c>
      <c r="G19" s="21">
        <v>441190.9</v>
      </c>
      <c r="H19" s="17">
        <v>3000</v>
      </c>
      <c r="I19" s="22">
        <f t="shared" ref="I19:I51" si="2">F19-G19</f>
        <v>1865.2999999999884</v>
      </c>
      <c r="J19" s="22">
        <f t="shared" ref="J19:J37" si="3">I19*H19</f>
        <v>5595899.9999999646</v>
      </c>
      <c r="K19" s="22"/>
      <c r="L19" s="22"/>
      <c r="M19" s="22">
        <v>97</v>
      </c>
      <c r="N19" s="23">
        <v>9.6999999999999993</v>
      </c>
      <c r="O19" s="24">
        <v>0.79166666666666663</v>
      </c>
      <c r="P19" s="25">
        <v>45876</v>
      </c>
      <c r="Q19" s="21"/>
      <c r="R19" s="23"/>
      <c r="S19" s="40"/>
      <c r="T19" s="25"/>
      <c r="U19" s="25"/>
      <c r="V19" s="25"/>
      <c r="W19" s="25"/>
      <c r="X19" s="25"/>
      <c r="Y19" s="26"/>
    </row>
    <row r="20" spans="1:27" ht="18" customHeight="1">
      <c r="A20" s="38" t="s">
        <v>48</v>
      </c>
      <c r="B20" s="17" t="s">
        <v>49</v>
      </c>
      <c r="C20" s="17">
        <v>5343960</v>
      </c>
      <c r="D20" s="17" t="s">
        <v>47</v>
      </c>
      <c r="E20" s="21"/>
      <c r="F20" s="21">
        <v>76677.8</v>
      </c>
      <c r="G20" s="21">
        <v>75948.3</v>
      </c>
      <c r="H20" s="17">
        <v>12000</v>
      </c>
      <c r="I20" s="22">
        <f t="shared" si="2"/>
        <v>729.5</v>
      </c>
      <c r="J20" s="22">
        <f t="shared" si="3"/>
        <v>8754000</v>
      </c>
      <c r="K20" s="22"/>
      <c r="L20" s="22"/>
      <c r="M20" s="21">
        <v>152</v>
      </c>
      <c r="N20" s="23">
        <v>15.2</v>
      </c>
      <c r="O20" s="40">
        <v>0.41666666666666669</v>
      </c>
      <c r="P20" s="25" t="s">
        <v>50</v>
      </c>
      <c r="Q20" s="21"/>
      <c r="R20" s="23"/>
      <c r="S20" s="40"/>
      <c r="T20" s="25"/>
      <c r="U20" s="25"/>
      <c r="V20" s="25"/>
      <c r="W20" s="25"/>
      <c r="X20" s="25"/>
      <c r="Y20" s="41"/>
      <c r="Z20" s="42"/>
    </row>
    <row r="21" spans="1:27" ht="45" customHeight="1">
      <c r="A21" s="38" t="s">
        <v>51</v>
      </c>
      <c r="B21" s="17" t="s">
        <v>49</v>
      </c>
      <c r="C21" s="17" t="s">
        <v>52</v>
      </c>
      <c r="D21" s="17" t="s">
        <v>53</v>
      </c>
      <c r="E21" s="21"/>
      <c r="F21" s="21">
        <v>1266913.2</v>
      </c>
      <c r="G21" s="21">
        <v>1251759.8</v>
      </c>
      <c r="H21" s="17">
        <v>500</v>
      </c>
      <c r="I21" s="22">
        <f t="shared" si="2"/>
        <v>15153.399999999907</v>
      </c>
      <c r="J21" s="22">
        <f t="shared" si="3"/>
        <v>7576699.9999999534</v>
      </c>
      <c r="K21" s="22"/>
      <c r="L21" s="22"/>
      <c r="M21" s="21">
        <v>135</v>
      </c>
      <c r="N21" s="21">
        <v>13.5</v>
      </c>
      <c r="O21" s="40">
        <v>0.70833333333333337</v>
      </c>
      <c r="P21" s="25" t="s">
        <v>54</v>
      </c>
      <c r="Q21" s="21"/>
      <c r="R21" s="23"/>
      <c r="S21" s="40"/>
      <c r="T21" s="25"/>
      <c r="U21" s="25"/>
      <c r="V21" s="25"/>
      <c r="W21" s="25"/>
      <c r="X21" s="25"/>
      <c r="Y21" s="41"/>
      <c r="Z21" s="42"/>
    </row>
    <row r="22" spans="1:27" ht="18.75">
      <c r="A22" s="16" t="s">
        <v>55</v>
      </c>
      <c r="B22" s="21"/>
      <c r="C22" s="21"/>
      <c r="D22" s="21"/>
      <c r="E22" s="21"/>
      <c r="F22" s="28"/>
      <c r="G22" s="28"/>
      <c r="H22" s="21"/>
      <c r="I22" s="22">
        <f t="shared" si="2"/>
        <v>0</v>
      </c>
      <c r="J22" s="22">
        <f>SUM(J19:J21)</f>
        <v>21926599.999999918</v>
      </c>
      <c r="K22" s="22"/>
      <c r="L22" s="18"/>
      <c r="M22" s="22"/>
      <c r="N22" s="23"/>
      <c r="O22" s="40"/>
      <c r="P22" s="36"/>
      <c r="Q22" s="22"/>
      <c r="R22" s="23"/>
      <c r="S22" s="40"/>
      <c r="T22" s="36"/>
      <c r="U22" s="36"/>
      <c r="V22" s="36"/>
      <c r="W22" s="36"/>
      <c r="X22" s="36"/>
      <c r="Y22" s="41"/>
      <c r="Z22" s="42"/>
    </row>
    <row r="23" spans="1:27" ht="18.75">
      <c r="A23" s="16"/>
      <c r="B23" s="21"/>
      <c r="C23" s="21"/>
      <c r="D23" s="21"/>
      <c r="E23" s="21"/>
      <c r="F23" s="28"/>
      <c r="G23" s="28"/>
      <c r="H23" s="21"/>
      <c r="I23" s="22">
        <f t="shared" si="2"/>
        <v>0</v>
      </c>
      <c r="J23" s="22">
        <f t="shared" si="3"/>
        <v>0</v>
      </c>
      <c r="K23" s="22"/>
      <c r="L23" s="18"/>
      <c r="M23" s="22"/>
      <c r="N23" s="23"/>
      <c r="O23" s="40"/>
      <c r="P23" s="36"/>
      <c r="Q23" s="22"/>
      <c r="R23" s="23"/>
      <c r="S23" s="40"/>
      <c r="T23" s="36"/>
      <c r="U23" s="36"/>
      <c r="V23" s="36"/>
      <c r="W23" s="36"/>
      <c r="X23" s="36"/>
      <c r="Y23" s="41"/>
      <c r="Z23" s="42"/>
    </row>
    <row r="24" spans="1:27" s="9" customFormat="1" ht="48" customHeight="1">
      <c r="A24" s="43" t="s">
        <v>56</v>
      </c>
      <c r="B24" s="17" t="s">
        <v>57</v>
      </c>
      <c r="C24" s="17" t="s">
        <v>58</v>
      </c>
      <c r="D24" s="17" t="s">
        <v>39</v>
      </c>
      <c r="E24" s="21"/>
      <c r="F24" s="44">
        <v>2415.5929999999998</v>
      </c>
      <c r="G24" s="44">
        <v>2369.2629999999999</v>
      </c>
      <c r="H24" s="17">
        <v>120000</v>
      </c>
      <c r="I24" s="22">
        <f t="shared" si="2"/>
        <v>46.329999999999927</v>
      </c>
      <c r="J24" s="45">
        <f t="shared" si="3"/>
        <v>5559599.9999999916</v>
      </c>
      <c r="K24" s="18"/>
      <c r="L24" s="18"/>
      <c r="M24" s="22">
        <v>588</v>
      </c>
      <c r="N24" s="23">
        <v>9.6999999999999993</v>
      </c>
      <c r="O24" s="24">
        <v>0.79166666666666663</v>
      </c>
      <c r="P24" s="25">
        <v>45876</v>
      </c>
      <c r="Q24" s="21"/>
      <c r="R24" s="23"/>
      <c r="S24" s="40"/>
      <c r="T24" s="25">
        <v>45874</v>
      </c>
      <c r="U24" s="25"/>
      <c r="V24" s="34"/>
      <c r="W24" s="34"/>
      <c r="X24" s="34"/>
      <c r="Y24" s="41"/>
      <c r="Z24" s="46"/>
    </row>
    <row r="25" spans="1:27" ht="18.75">
      <c r="A25" s="47" t="s">
        <v>59</v>
      </c>
      <c r="B25" s="48" t="s">
        <v>60</v>
      </c>
      <c r="C25" s="17" t="s">
        <v>61</v>
      </c>
      <c r="D25" s="17" t="s">
        <v>39</v>
      </c>
      <c r="E25" s="21"/>
      <c r="F25" s="49">
        <v>2133.027</v>
      </c>
      <c r="G25" s="49">
        <v>2100.7629999999999</v>
      </c>
      <c r="H25" s="50">
        <v>40000</v>
      </c>
      <c r="I25" s="22">
        <f t="shared" si="2"/>
        <v>32.264000000000124</v>
      </c>
      <c r="J25" s="22">
        <f t="shared" si="3"/>
        <v>1290560.0000000049</v>
      </c>
      <c r="K25" s="22"/>
      <c r="L25" s="22"/>
      <c r="M25" s="21">
        <v>184</v>
      </c>
      <c r="N25" s="23">
        <v>3</v>
      </c>
      <c r="O25" s="40">
        <v>0.29166666666666669</v>
      </c>
      <c r="P25" s="25" t="s">
        <v>62</v>
      </c>
      <c r="Q25" s="21"/>
      <c r="R25" s="23"/>
      <c r="S25" s="40"/>
      <c r="T25" s="25"/>
      <c r="U25" s="25"/>
      <c r="V25" s="25"/>
      <c r="W25" s="25"/>
      <c r="X25" s="25"/>
      <c r="Y25" s="51"/>
      <c r="Z25" s="52"/>
    </row>
    <row r="26" spans="1:27" ht="48" customHeight="1">
      <c r="A26" s="53" t="s">
        <v>63</v>
      </c>
      <c r="B26" s="50" t="s">
        <v>60</v>
      </c>
      <c r="C26" s="48" t="s">
        <v>64</v>
      </c>
      <c r="D26" s="17" t="s">
        <v>39</v>
      </c>
      <c r="E26" s="21"/>
      <c r="F26" s="49">
        <v>15.949</v>
      </c>
      <c r="G26" s="49">
        <v>15.949</v>
      </c>
      <c r="H26" s="50">
        <v>40000</v>
      </c>
      <c r="I26" s="22">
        <f t="shared" si="2"/>
        <v>0</v>
      </c>
      <c r="J26" s="22">
        <f t="shared" si="3"/>
        <v>0</v>
      </c>
      <c r="K26" s="22"/>
      <c r="L26" s="22"/>
      <c r="M26" s="21"/>
      <c r="N26" s="23"/>
      <c r="O26" s="40"/>
      <c r="P26" s="25"/>
      <c r="Q26" s="21"/>
      <c r="R26" s="23"/>
      <c r="S26" s="40"/>
      <c r="T26" s="25"/>
      <c r="U26" s="25" t="s">
        <v>65</v>
      </c>
      <c r="V26" s="25"/>
      <c r="W26" s="25"/>
      <c r="X26" s="25"/>
      <c r="Y26" s="54"/>
      <c r="Z26" s="55"/>
      <c r="AA26" s="55"/>
    </row>
    <row r="27" spans="1:27" ht="18.75">
      <c r="A27" s="38" t="s">
        <v>66</v>
      </c>
      <c r="B27" s="17" t="s">
        <v>60</v>
      </c>
      <c r="C27" s="50" t="s">
        <v>67</v>
      </c>
      <c r="D27" s="17" t="s">
        <v>39</v>
      </c>
      <c r="E27" s="21"/>
      <c r="F27" s="49">
        <v>518.48699999999997</v>
      </c>
      <c r="G27" s="49">
        <v>507.88</v>
      </c>
      <c r="H27" s="50">
        <v>40000</v>
      </c>
      <c r="I27" s="22">
        <f t="shared" si="2"/>
        <v>10.606999999999971</v>
      </c>
      <c r="J27" s="22">
        <f t="shared" si="3"/>
        <v>424279.99999999884</v>
      </c>
      <c r="K27" s="22"/>
      <c r="L27" s="22"/>
      <c r="M27" s="21">
        <v>48</v>
      </c>
      <c r="N27" s="23">
        <v>0.8</v>
      </c>
      <c r="O27" s="40">
        <v>0.70833333333333337</v>
      </c>
      <c r="P27" s="25">
        <v>45907</v>
      </c>
      <c r="Q27" s="21"/>
      <c r="R27" s="23"/>
      <c r="S27" s="40"/>
      <c r="T27" s="25"/>
      <c r="U27" s="25"/>
      <c r="V27" s="25"/>
      <c r="W27" s="25"/>
      <c r="X27" s="25"/>
      <c r="Y27" s="54"/>
      <c r="Z27" s="55"/>
    </row>
    <row r="28" spans="1:27" ht="29.1" customHeight="1">
      <c r="A28" s="53" t="s">
        <v>68</v>
      </c>
      <c r="B28" s="50" t="s">
        <v>60</v>
      </c>
      <c r="C28" s="17" t="s">
        <v>69</v>
      </c>
      <c r="D28" s="17" t="s">
        <v>39</v>
      </c>
      <c r="E28" s="21"/>
      <c r="F28" s="49">
        <v>57.204000000000001</v>
      </c>
      <c r="G28" s="49">
        <v>56.71</v>
      </c>
      <c r="H28" s="50">
        <v>40000</v>
      </c>
      <c r="I28" s="22">
        <f t="shared" si="2"/>
        <v>0.49399999999999977</v>
      </c>
      <c r="J28" s="22">
        <f t="shared" si="3"/>
        <v>19759.999999999993</v>
      </c>
      <c r="K28" s="22"/>
      <c r="L28" s="22"/>
      <c r="M28" s="21">
        <v>16</v>
      </c>
      <c r="N28" s="23">
        <v>0.2</v>
      </c>
      <c r="O28" s="40">
        <v>0.45833333333333331</v>
      </c>
      <c r="P28" s="25">
        <v>45695</v>
      </c>
      <c r="Q28" s="21"/>
      <c r="R28" s="23"/>
      <c r="S28" s="40"/>
      <c r="T28" s="25"/>
      <c r="U28" s="25"/>
      <c r="V28" s="25"/>
      <c r="W28" s="25"/>
      <c r="X28" s="25"/>
      <c r="Y28" s="56"/>
      <c r="Z28" s="42"/>
    </row>
    <row r="29" spans="1:27" ht="37.5">
      <c r="A29" s="53" t="s">
        <v>70</v>
      </c>
      <c r="B29" s="50" t="s">
        <v>60</v>
      </c>
      <c r="C29" s="50" t="s">
        <v>71</v>
      </c>
      <c r="D29" s="17" t="s">
        <v>39</v>
      </c>
      <c r="E29" s="21"/>
      <c r="F29" s="57">
        <v>936.14700000000005</v>
      </c>
      <c r="G29" s="57">
        <v>919.64800000000002</v>
      </c>
      <c r="H29" s="50">
        <v>40000</v>
      </c>
      <c r="I29" s="22">
        <f t="shared" si="2"/>
        <v>16.499000000000024</v>
      </c>
      <c r="J29" s="22">
        <f t="shared" si="3"/>
        <v>659960.00000000093</v>
      </c>
      <c r="K29" s="22"/>
      <c r="L29" s="22"/>
      <c r="M29" s="21">
        <v>84</v>
      </c>
      <c r="N29" s="23">
        <v>1.4</v>
      </c>
      <c r="O29" s="40">
        <v>0.29166666666666702</v>
      </c>
      <c r="P29" s="25">
        <v>45695</v>
      </c>
      <c r="Q29" s="21">
        <v>154</v>
      </c>
      <c r="R29" s="23">
        <v>2.5</v>
      </c>
      <c r="S29" s="40">
        <v>0.29166666666666669</v>
      </c>
      <c r="T29" s="25">
        <v>45937</v>
      </c>
      <c r="U29" s="25" t="s">
        <v>72</v>
      </c>
      <c r="V29" s="25"/>
      <c r="W29" s="25"/>
      <c r="X29" s="25"/>
      <c r="Y29" s="28"/>
      <c r="Z29" s="58"/>
    </row>
    <row r="30" spans="1:27" ht="19.5" customHeight="1">
      <c r="A30" s="53" t="s">
        <v>73</v>
      </c>
      <c r="B30" s="50" t="s">
        <v>60</v>
      </c>
      <c r="C30" s="50" t="s">
        <v>74</v>
      </c>
      <c r="D30" s="17" t="s">
        <v>39</v>
      </c>
      <c r="E30" s="21"/>
      <c r="F30" s="57">
        <v>507.61500000000001</v>
      </c>
      <c r="G30" s="57">
        <v>496.70299999999997</v>
      </c>
      <c r="H30" s="50">
        <v>40000</v>
      </c>
      <c r="I30" s="22">
        <f t="shared" si="2"/>
        <v>10.912000000000035</v>
      </c>
      <c r="J30" s="22">
        <f t="shared" si="3"/>
        <v>436480.0000000014</v>
      </c>
      <c r="K30" s="22"/>
      <c r="L30" s="22"/>
      <c r="M30" s="21">
        <v>56</v>
      </c>
      <c r="N30" s="23">
        <v>0.9</v>
      </c>
      <c r="O30" s="40">
        <v>0.29166666666666669</v>
      </c>
      <c r="P30" s="25">
        <v>45754</v>
      </c>
      <c r="Q30" s="21"/>
      <c r="R30" s="23"/>
      <c r="S30" s="40"/>
      <c r="T30" s="25"/>
      <c r="U30" s="25"/>
      <c r="V30" s="25"/>
      <c r="W30" s="25"/>
      <c r="X30" s="25"/>
      <c r="Y30" s="54"/>
    </row>
    <row r="31" spans="1:27" ht="18.75">
      <c r="A31" s="53" t="s">
        <v>75</v>
      </c>
      <c r="B31" s="50" t="s">
        <v>60</v>
      </c>
      <c r="C31" s="50" t="s">
        <v>76</v>
      </c>
      <c r="D31" s="17" t="s">
        <v>39</v>
      </c>
      <c r="E31" s="21"/>
      <c r="F31" s="57">
        <v>612.39700000000005</v>
      </c>
      <c r="G31" s="57">
        <v>601.95799999999997</v>
      </c>
      <c r="H31" s="50">
        <v>40000</v>
      </c>
      <c r="I31" s="22">
        <f t="shared" si="2"/>
        <v>10.439000000000078</v>
      </c>
      <c r="J31" s="22">
        <f t="shared" si="3"/>
        <v>417560.00000000314</v>
      </c>
      <c r="K31" s="22"/>
      <c r="L31" s="22"/>
      <c r="M31" s="59">
        <v>60</v>
      </c>
      <c r="N31" s="23">
        <v>1</v>
      </c>
      <c r="O31" s="60">
        <v>0.375</v>
      </c>
      <c r="P31" s="25">
        <v>45754</v>
      </c>
      <c r="Q31" s="59"/>
      <c r="R31" s="23"/>
      <c r="S31" s="60"/>
      <c r="T31" s="25"/>
      <c r="U31" s="25"/>
      <c r="V31" s="25"/>
      <c r="W31" s="25"/>
      <c r="X31" s="25"/>
      <c r="Y31" s="54"/>
    </row>
    <row r="32" spans="1:27" ht="18.75">
      <c r="A32" s="53" t="s">
        <v>77</v>
      </c>
      <c r="B32" s="50" t="s">
        <v>60</v>
      </c>
      <c r="C32" s="50" t="s">
        <v>78</v>
      </c>
      <c r="D32" s="17" t="s">
        <v>39</v>
      </c>
      <c r="E32" s="21"/>
      <c r="F32" s="57">
        <v>29.134</v>
      </c>
      <c r="G32" s="57">
        <v>28.943999999999999</v>
      </c>
      <c r="H32" s="50">
        <v>40000</v>
      </c>
      <c r="I32" s="22">
        <f t="shared" si="2"/>
        <v>0.19000000000000128</v>
      </c>
      <c r="J32" s="22">
        <f t="shared" si="3"/>
        <v>7600.0000000000509</v>
      </c>
      <c r="K32" s="22"/>
      <c r="L32" s="22"/>
      <c r="M32" s="61">
        <v>8</v>
      </c>
      <c r="N32" s="23">
        <v>0.1</v>
      </c>
      <c r="O32" s="40">
        <v>0.625</v>
      </c>
      <c r="P32" s="25">
        <v>45907</v>
      </c>
      <c r="Q32" s="21"/>
      <c r="R32" s="23"/>
      <c r="S32" s="40"/>
      <c r="T32" s="25"/>
      <c r="U32" s="25"/>
      <c r="V32" s="25"/>
      <c r="W32" s="25"/>
      <c r="X32" s="25"/>
      <c r="Y32" s="54" t="s">
        <v>79</v>
      </c>
    </row>
    <row r="33" spans="1:26" ht="18.75">
      <c r="A33" s="47" t="s">
        <v>80</v>
      </c>
      <c r="B33" s="50" t="s">
        <v>49</v>
      </c>
      <c r="C33" s="50" t="s">
        <v>81</v>
      </c>
      <c r="D33" s="17" t="s">
        <v>39</v>
      </c>
      <c r="E33" s="21"/>
      <c r="F33" s="57">
        <v>1908.02</v>
      </c>
      <c r="G33" s="57">
        <v>1883.116</v>
      </c>
      <c r="H33" s="50">
        <v>20000</v>
      </c>
      <c r="I33" s="22">
        <f t="shared" si="2"/>
        <v>24.903999999999996</v>
      </c>
      <c r="J33" s="22">
        <f t="shared" si="3"/>
        <v>498079.99999999994</v>
      </c>
      <c r="K33" s="22"/>
      <c r="L33" s="22"/>
      <c r="M33" s="21">
        <v>80</v>
      </c>
      <c r="N33" s="23">
        <v>1.3</v>
      </c>
      <c r="O33" s="40">
        <v>0.41666666666666669</v>
      </c>
      <c r="P33" s="25" t="s">
        <v>62</v>
      </c>
      <c r="Q33" s="21"/>
      <c r="R33" s="23"/>
      <c r="S33" s="40"/>
      <c r="T33" s="25"/>
      <c r="U33" s="25"/>
      <c r="V33" s="25"/>
      <c r="W33" s="25"/>
      <c r="X33" s="25"/>
      <c r="Y33" s="54"/>
    </row>
    <row r="34" spans="1:26" ht="18.75">
      <c r="A34" s="47" t="s">
        <v>82</v>
      </c>
      <c r="B34" s="48" t="s">
        <v>60</v>
      </c>
      <c r="C34" s="48" t="s">
        <v>83</v>
      </c>
      <c r="D34" s="17" t="s">
        <v>39</v>
      </c>
      <c r="E34" s="21"/>
      <c r="F34" s="57">
        <v>772.61599999999999</v>
      </c>
      <c r="G34" s="57">
        <v>762.87400000000002</v>
      </c>
      <c r="H34" s="48">
        <v>40000</v>
      </c>
      <c r="I34" s="22">
        <f t="shared" si="2"/>
        <v>9.7419999999999618</v>
      </c>
      <c r="J34" s="22">
        <f t="shared" si="3"/>
        <v>389679.99999999849</v>
      </c>
      <c r="K34" s="22"/>
      <c r="L34" s="22"/>
      <c r="M34" s="21">
        <v>52</v>
      </c>
      <c r="N34" s="23">
        <v>0.8</v>
      </c>
      <c r="O34" s="40">
        <v>0.29166666666666669</v>
      </c>
      <c r="P34" s="25">
        <v>45754</v>
      </c>
      <c r="Q34" s="21"/>
      <c r="R34" s="23"/>
      <c r="S34" s="40"/>
      <c r="T34" s="25"/>
      <c r="U34" s="25"/>
      <c r="V34" s="25"/>
      <c r="W34" s="25"/>
      <c r="X34" s="25"/>
      <c r="Y34" s="54"/>
    </row>
    <row r="35" spans="1:26" ht="18.75">
      <c r="A35" s="53" t="s">
        <v>84</v>
      </c>
      <c r="B35" s="48" t="s">
        <v>60</v>
      </c>
      <c r="C35" s="48" t="s">
        <v>85</v>
      </c>
      <c r="D35" s="17" t="s">
        <v>39</v>
      </c>
      <c r="E35" s="21"/>
      <c r="F35" s="57">
        <v>268.87099999999998</v>
      </c>
      <c r="G35" s="57">
        <v>258.02499999999998</v>
      </c>
      <c r="H35" s="48">
        <v>40000</v>
      </c>
      <c r="I35" s="22">
        <f t="shared" si="2"/>
        <v>10.846000000000004</v>
      </c>
      <c r="J35" s="22">
        <f t="shared" si="3"/>
        <v>433840.00000000012</v>
      </c>
      <c r="K35" s="22"/>
      <c r="L35" s="22"/>
      <c r="M35" s="21">
        <v>48</v>
      </c>
      <c r="N35" s="23">
        <v>0.8</v>
      </c>
      <c r="O35" s="40">
        <v>0.29166666666666669</v>
      </c>
      <c r="P35" s="25">
        <v>45937</v>
      </c>
      <c r="Q35" s="21"/>
      <c r="R35" s="23"/>
      <c r="S35" s="40"/>
      <c r="T35" s="25"/>
      <c r="U35" s="25"/>
      <c r="V35" s="25"/>
      <c r="W35" s="25"/>
      <c r="X35" s="25"/>
      <c r="Y35" s="54"/>
    </row>
    <row r="36" spans="1:26" ht="26.25" customHeight="1">
      <c r="A36" s="53" t="s">
        <v>86</v>
      </c>
      <c r="B36" s="48" t="s">
        <v>60</v>
      </c>
      <c r="C36" s="48" t="s">
        <v>87</v>
      </c>
      <c r="D36" s="17" t="s">
        <v>39</v>
      </c>
      <c r="E36" s="21"/>
      <c r="F36" s="49">
        <v>652.29999999999995</v>
      </c>
      <c r="G36" s="49">
        <v>604.6</v>
      </c>
      <c r="H36" s="48">
        <v>2000</v>
      </c>
      <c r="I36" s="22">
        <f t="shared" si="2"/>
        <v>47.699999999999932</v>
      </c>
      <c r="J36" s="22">
        <f t="shared" si="3"/>
        <v>95399.999999999869</v>
      </c>
      <c r="K36" s="22"/>
      <c r="L36" s="22"/>
      <c r="M36" s="21">
        <v>35</v>
      </c>
      <c r="N36" s="23">
        <v>0.5</v>
      </c>
      <c r="O36" s="40">
        <v>0.41666666666666669</v>
      </c>
      <c r="P36" s="25">
        <v>45784</v>
      </c>
      <c r="Q36" s="21"/>
      <c r="R36" s="23"/>
      <c r="S36" s="40"/>
      <c r="T36" s="25"/>
      <c r="U36" s="25"/>
      <c r="V36" s="25"/>
      <c r="W36" s="25"/>
      <c r="X36" s="25"/>
      <c r="Y36" s="62"/>
    </row>
    <row r="37" spans="1:26" ht="18.75">
      <c r="A37" s="63" t="s">
        <v>88</v>
      </c>
      <c r="B37" s="48" t="s">
        <v>60</v>
      </c>
      <c r="C37" s="64" t="s">
        <v>89</v>
      </c>
      <c r="D37" s="64" t="s">
        <v>39</v>
      </c>
      <c r="E37" s="64"/>
      <c r="F37" s="65">
        <v>4927.8</v>
      </c>
      <c r="G37" s="65">
        <v>4485.7</v>
      </c>
      <c r="H37" s="48">
        <v>2000</v>
      </c>
      <c r="I37" s="22">
        <f t="shared" si="2"/>
        <v>442.10000000000036</v>
      </c>
      <c r="J37" s="22">
        <f t="shared" si="3"/>
        <v>884200.0000000007</v>
      </c>
      <c r="K37" s="66"/>
      <c r="L37" s="18"/>
      <c r="M37" s="21">
        <v>84</v>
      </c>
      <c r="N37" s="23">
        <v>1.4</v>
      </c>
      <c r="O37" s="24">
        <v>0.54166666666666663</v>
      </c>
      <c r="P37" s="25">
        <v>45723</v>
      </c>
      <c r="Q37" s="67"/>
      <c r="R37" s="23"/>
      <c r="S37" s="24"/>
      <c r="T37" s="25"/>
      <c r="U37" s="25"/>
      <c r="V37" s="25"/>
      <c r="W37" s="25"/>
      <c r="X37" s="25"/>
      <c r="Y37" s="28"/>
    </row>
    <row r="38" spans="1:26" ht="19.5">
      <c r="A38" s="63" t="s">
        <v>90</v>
      </c>
      <c r="B38" s="64"/>
      <c r="C38" s="64"/>
      <c r="D38" s="64"/>
      <c r="E38" s="64"/>
      <c r="F38" s="64"/>
      <c r="G38" s="64"/>
      <c r="H38" s="64"/>
      <c r="I38" s="22">
        <f t="shared" si="2"/>
        <v>0</v>
      </c>
      <c r="J38" s="68">
        <f>SUM(J25:J37)</f>
        <v>5557400.0000000093</v>
      </c>
      <c r="K38" s="66"/>
      <c r="L38" s="18"/>
      <c r="M38" s="67"/>
      <c r="N38" s="23"/>
      <c r="O38" s="24"/>
      <c r="P38" s="25"/>
      <c r="Q38" s="67"/>
      <c r="R38" s="23"/>
      <c r="S38" s="24"/>
      <c r="T38" s="25"/>
      <c r="U38" s="25"/>
      <c r="V38" s="25"/>
      <c r="W38" s="25"/>
      <c r="X38" s="25"/>
      <c r="Y38" s="28"/>
    </row>
    <row r="39" spans="1:26" ht="21">
      <c r="A39" s="69" t="s">
        <v>91</v>
      </c>
      <c r="B39" s="17" t="s">
        <v>57</v>
      </c>
      <c r="C39" s="17" t="s">
        <v>92</v>
      </c>
      <c r="D39" s="17" t="s">
        <v>39</v>
      </c>
      <c r="E39" s="21"/>
      <c r="F39" s="44">
        <v>3450.8519999999999</v>
      </c>
      <c r="G39" s="44">
        <v>3378.6239999999998</v>
      </c>
      <c r="H39" s="17">
        <v>120000</v>
      </c>
      <c r="I39" s="22">
        <f t="shared" si="2"/>
        <v>72.228000000000065</v>
      </c>
      <c r="J39" s="22">
        <v>8667360</v>
      </c>
      <c r="K39" s="70"/>
      <c r="L39" s="18"/>
      <c r="M39" s="21">
        <v>916</v>
      </c>
      <c r="N39" s="23">
        <v>15.2</v>
      </c>
      <c r="O39" s="40">
        <v>0.41666666666666669</v>
      </c>
      <c r="P39" s="25" t="s">
        <v>50</v>
      </c>
      <c r="Q39" s="21"/>
      <c r="R39" s="23"/>
      <c r="S39" s="40"/>
      <c r="T39" s="25"/>
      <c r="U39" s="25"/>
      <c r="V39" s="25"/>
      <c r="W39" s="25"/>
      <c r="X39" s="25"/>
      <c r="Y39" s="28"/>
    </row>
    <row r="40" spans="1:26" s="86" customFormat="1" ht="15.75" customHeight="1">
      <c r="A40" s="71" t="s">
        <v>93</v>
      </c>
      <c r="B40" s="72" t="s">
        <v>49</v>
      </c>
      <c r="C40" s="72" t="s">
        <v>94</v>
      </c>
      <c r="D40" s="72" t="s">
        <v>39</v>
      </c>
      <c r="E40" s="73"/>
      <c r="F40" s="74">
        <v>17.904</v>
      </c>
      <c r="G40" s="74">
        <v>17.739000000000001</v>
      </c>
      <c r="H40" s="72">
        <v>20000</v>
      </c>
      <c r="I40" s="75">
        <f t="shared" si="2"/>
        <v>0.16499999999999915</v>
      </c>
      <c r="J40" s="75">
        <f t="shared" ref="J40:J51" si="4">I40*H40</f>
        <v>3299.9999999999827</v>
      </c>
      <c r="K40" s="76"/>
      <c r="L40" s="76"/>
      <c r="M40" s="77">
        <v>4</v>
      </c>
      <c r="N40" s="78">
        <v>0.1</v>
      </c>
      <c r="O40" s="79">
        <v>0.41666666666666669</v>
      </c>
      <c r="P40" s="80">
        <v>45664</v>
      </c>
      <c r="Q40" s="81"/>
      <c r="R40" s="82"/>
      <c r="S40" s="83"/>
      <c r="T40" s="84"/>
      <c r="U40" s="84"/>
      <c r="V40" s="84"/>
      <c r="W40" s="84"/>
      <c r="X40" s="84"/>
      <c r="Y40" s="85" t="s">
        <v>95</v>
      </c>
      <c r="Z40" s="86" t="s">
        <v>96</v>
      </c>
    </row>
    <row r="41" spans="1:26" s="9" customFormat="1" ht="18.75">
      <c r="A41" s="53" t="s">
        <v>97</v>
      </c>
      <c r="B41" s="50" t="s">
        <v>60</v>
      </c>
      <c r="C41" s="50" t="s">
        <v>98</v>
      </c>
      <c r="D41" s="17" t="s">
        <v>39</v>
      </c>
      <c r="E41" s="21"/>
      <c r="F41" s="87">
        <v>632.24400000000003</v>
      </c>
      <c r="G41" s="87">
        <v>616.77</v>
      </c>
      <c r="H41" s="50">
        <v>40000</v>
      </c>
      <c r="I41" s="22">
        <f t="shared" si="2"/>
        <v>15.474000000000046</v>
      </c>
      <c r="J41" s="22">
        <f t="shared" si="4"/>
        <v>618960.00000000186</v>
      </c>
      <c r="K41" s="18"/>
      <c r="L41" s="18"/>
      <c r="M41" s="21">
        <v>72</v>
      </c>
      <c r="N41" s="23">
        <v>1.2</v>
      </c>
      <c r="O41" s="40">
        <v>0.79166666666666663</v>
      </c>
      <c r="P41" s="25" t="s">
        <v>99</v>
      </c>
      <c r="Q41" s="31"/>
      <c r="R41" s="32"/>
      <c r="S41" s="88"/>
      <c r="T41" s="34"/>
      <c r="U41" s="34"/>
      <c r="V41" s="34"/>
      <c r="W41" s="34"/>
      <c r="X41" s="34"/>
      <c r="Y41" s="89"/>
    </row>
    <row r="42" spans="1:26" s="9" customFormat="1" ht="18.75">
      <c r="A42" s="53" t="s">
        <v>100</v>
      </c>
      <c r="B42" s="50" t="s">
        <v>60</v>
      </c>
      <c r="C42" s="50" t="s">
        <v>101</v>
      </c>
      <c r="D42" s="17" t="s">
        <v>39</v>
      </c>
      <c r="E42" s="21"/>
      <c r="F42" s="90">
        <v>2588.049</v>
      </c>
      <c r="G42" s="90">
        <v>2555.6840000000002</v>
      </c>
      <c r="H42" s="50">
        <v>40000</v>
      </c>
      <c r="I42" s="22">
        <f t="shared" si="2"/>
        <v>32.364999999999782</v>
      </c>
      <c r="J42" s="22">
        <f t="shared" si="4"/>
        <v>1294599.9999999912</v>
      </c>
      <c r="K42" s="18"/>
      <c r="L42" s="18"/>
      <c r="M42" s="21">
        <v>148</v>
      </c>
      <c r="N42" s="23">
        <v>2.4</v>
      </c>
      <c r="O42" s="40">
        <v>0.625</v>
      </c>
      <c r="P42" s="25" t="s">
        <v>102</v>
      </c>
      <c r="Q42" s="31"/>
      <c r="R42" s="32"/>
      <c r="S42" s="88"/>
      <c r="T42" s="34"/>
      <c r="U42" s="34"/>
      <c r="V42" s="34"/>
      <c r="W42" s="34"/>
      <c r="X42" s="34"/>
      <c r="Y42" s="89"/>
    </row>
    <row r="43" spans="1:26" s="86" customFormat="1" ht="18.75">
      <c r="A43" s="71" t="s">
        <v>103</v>
      </c>
      <c r="B43" s="72" t="s">
        <v>60</v>
      </c>
      <c r="C43" s="72" t="s">
        <v>104</v>
      </c>
      <c r="D43" s="72" t="s">
        <v>39</v>
      </c>
      <c r="E43" s="73"/>
      <c r="F43" s="85">
        <v>2202.259</v>
      </c>
      <c r="G43" s="85">
        <v>2180.44</v>
      </c>
      <c r="H43" s="72">
        <v>40000</v>
      </c>
      <c r="I43" s="75">
        <f t="shared" si="2"/>
        <v>21.81899999999996</v>
      </c>
      <c r="J43" s="75">
        <f t="shared" si="4"/>
        <v>872759.99999999837</v>
      </c>
      <c r="K43" s="76"/>
      <c r="L43" s="76"/>
      <c r="M43" s="73">
        <v>104</v>
      </c>
      <c r="N43" s="78">
        <v>1.7</v>
      </c>
      <c r="O43" s="79">
        <v>0.625</v>
      </c>
      <c r="P43" s="80" t="s">
        <v>105</v>
      </c>
      <c r="Q43" s="81"/>
      <c r="R43" s="82"/>
      <c r="S43" s="83"/>
      <c r="T43" s="91"/>
      <c r="U43" s="84"/>
      <c r="V43" s="84"/>
      <c r="W43" s="84"/>
      <c r="X43" s="84"/>
      <c r="Y43" s="85" t="s">
        <v>95</v>
      </c>
      <c r="Z43" s="86" t="s">
        <v>106</v>
      </c>
    </row>
    <row r="44" spans="1:26" s="9" customFormat="1" ht="18.75">
      <c r="A44" s="53" t="s">
        <v>107</v>
      </c>
      <c r="B44" s="50" t="s">
        <v>49</v>
      </c>
      <c r="C44" s="50" t="s">
        <v>108</v>
      </c>
      <c r="D44" s="17" t="s">
        <v>39</v>
      </c>
      <c r="E44" s="21"/>
      <c r="F44" s="89">
        <v>403.726</v>
      </c>
      <c r="G44" s="89">
        <v>403.726</v>
      </c>
      <c r="H44" s="50">
        <v>20000</v>
      </c>
      <c r="I44" s="22">
        <f t="shared" si="2"/>
        <v>0</v>
      </c>
      <c r="J44" s="22">
        <f t="shared" si="4"/>
        <v>0</v>
      </c>
      <c r="K44" s="18"/>
      <c r="L44" s="18"/>
      <c r="M44" s="21"/>
      <c r="N44" s="23"/>
      <c r="O44" s="40"/>
      <c r="P44" s="25"/>
      <c r="Q44" s="31"/>
      <c r="R44" s="32"/>
      <c r="S44" s="88"/>
      <c r="T44" s="34"/>
      <c r="U44" s="34"/>
      <c r="V44" s="34"/>
      <c r="W44" s="34"/>
      <c r="X44" s="34"/>
      <c r="Y44" s="89"/>
    </row>
    <row r="45" spans="1:26" s="9" customFormat="1" ht="18.75">
      <c r="A45" s="53" t="s">
        <v>109</v>
      </c>
      <c r="B45" s="50" t="s">
        <v>60</v>
      </c>
      <c r="C45" s="50">
        <v>17151030</v>
      </c>
      <c r="D45" s="50" t="s">
        <v>47</v>
      </c>
      <c r="E45" s="21"/>
      <c r="F45" s="89">
        <v>37080</v>
      </c>
      <c r="G45" s="89">
        <v>36494.9</v>
      </c>
      <c r="H45" s="50">
        <v>2000</v>
      </c>
      <c r="I45" s="22">
        <f t="shared" si="2"/>
        <v>585.09999999999854</v>
      </c>
      <c r="J45" s="22">
        <f t="shared" si="4"/>
        <v>1170199.9999999972</v>
      </c>
      <c r="K45" s="18"/>
      <c r="L45" s="18"/>
      <c r="M45" s="21">
        <v>136</v>
      </c>
      <c r="N45" s="23">
        <v>2.2000000000000002</v>
      </c>
      <c r="O45" s="40">
        <v>0.45833333333333331</v>
      </c>
      <c r="P45" s="25" t="s">
        <v>50</v>
      </c>
      <c r="Q45" s="31"/>
      <c r="R45" s="32"/>
      <c r="S45" s="88"/>
      <c r="T45" s="34"/>
      <c r="U45" s="34"/>
      <c r="V45" s="34"/>
      <c r="W45" s="34"/>
      <c r="X45" s="34"/>
      <c r="Y45" s="89"/>
    </row>
    <row r="46" spans="1:26" s="9" customFormat="1" ht="30.75" customHeight="1">
      <c r="A46" s="53" t="s">
        <v>110</v>
      </c>
      <c r="B46" s="50" t="s">
        <v>60</v>
      </c>
      <c r="C46" s="50" t="s">
        <v>111</v>
      </c>
      <c r="D46" s="17" t="s">
        <v>39</v>
      </c>
      <c r="E46" s="21"/>
      <c r="F46" s="89">
        <v>190.81700000000001</v>
      </c>
      <c r="G46" s="89">
        <v>190.81700000000001</v>
      </c>
      <c r="H46" s="50">
        <v>40000</v>
      </c>
      <c r="I46" s="22">
        <f t="shared" si="2"/>
        <v>0</v>
      </c>
      <c r="J46" s="22">
        <f t="shared" si="4"/>
        <v>0</v>
      </c>
      <c r="K46" s="18"/>
      <c r="L46" s="18"/>
      <c r="M46" s="21"/>
      <c r="N46" s="23"/>
      <c r="O46" s="40"/>
      <c r="P46" s="25"/>
      <c r="Q46" s="31"/>
      <c r="R46" s="32"/>
      <c r="S46" s="88"/>
      <c r="T46" s="34"/>
      <c r="U46" s="34"/>
      <c r="V46" s="34"/>
      <c r="W46" s="34"/>
      <c r="X46" s="34"/>
      <c r="Y46" s="34"/>
    </row>
    <row r="47" spans="1:26" s="9" customFormat="1" ht="30.75" customHeight="1">
      <c r="A47" s="53" t="s">
        <v>112</v>
      </c>
      <c r="B47" s="92" t="s">
        <v>60</v>
      </c>
      <c r="C47" s="93" t="s">
        <v>113</v>
      </c>
      <c r="D47" s="94" t="s">
        <v>39</v>
      </c>
      <c r="E47" s="95"/>
      <c r="F47" s="89">
        <v>26.263000000000002</v>
      </c>
      <c r="G47" s="89">
        <v>0</v>
      </c>
      <c r="H47" s="94">
        <v>40000</v>
      </c>
      <c r="I47" s="22">
        <f t="shared" si="2"/>
        <v>26.263000000000002</v>
      </c>
      <c r="J47" s="22">
        <f t="shared" si="4"/>
        <v>1050520</v>
      </c>
      <c r="K47" s="96">
        <v>1431520</v>
      </c>
      <c r="L47" s="18"/>
      <c r="M47" s="21"/>
      <c r="N47" s="23"/>
      <c r="O47" s="40"/>
      <c r="P47" s="25"/>
      <c r="Q47" s="31"/>
      <c r="R47" s="32"/>
      <c r="S47" s="88"/>
      <c r="T47" s="34"/>
      <c r="U47" s="34"/>
      <c r="V47" s="34"/>
      <c r="W47" s="34"/>
      <c r="X47" s="34"/>
      <c r="Y47" s="34"/>
    </row>
    <row r="48" spans="1:26" s="9" customFormat="1" ht="18.95" customHeight="1">
      <c r="A48" s="53" t="s">
        <v>112</v>
      </c>
      <c r="B48" s="92" t="s">
        <v>60</v>
      </c>
      <c r="C48" s="93" t="s">
        <v>114</v>
      </c>
      <c r="D48" s="94" t="s">
        <v>39</v>
      </c>
      <c r="E48" s="95"/>
      <c r="F48" s="89">
        <v>1584.171</v>
      </c>
      <c r="G48" s="89">
        <v>1574.646</v>
      </c>
      <c r="H48" s="94">
        <v>40000</v>
      </c>
      <c r="I48" s="22">
        <f t="shared" si="2"/>
        <v>9.5250000000000909</v>
      </c>
      <c r="J48" s="22">
        <f t="shared" si="4"/>
        <v>381000.00000000361</v>
      </c>
      <c r="K48" s="97"/>
      <c r="L48" s="18"/>
      <c r="M48" s="31">
        <v>160</v>
      </c>
      <c r="N48" s="32">
        <v>2.6</v>
      </c>
      <c r="O48" s="40">
        <v>0.70833333333333337</v>
      </c>
      <c r="P48" s="25">
        <v>45845</v>
      </c>
      <c r="Q48" s="31"/>
      <c r="R48" s="32"/>
      <c r="S48" s="88"/>
      <c r="T48" s="34"/>
      <c r="U48" s="34"/>
      <c r="V48" s="34"/>
      <c r="W48" s="34"/>
      <c r="X48" s="34"/>
      <c r="Y48" s="89"/>
    </row>
    <row r="49" spans="1:25" s="9" customFormat="1" ht="23.1" customHeight="1">
      <c r="A49" s="38" t="s">
        <v>115</v>
      </c>
      <c r="B49" s="98" t="s">
        <v>60</v>
      </c>
      <c r="C49" s="94" t="s">
        <v>116</v>
      </c>
      <c r="D49" s="94" t="s">
        <v>39</v>
      </c>
      <c r="E49" s="95"/>
      <c r="F49" s="99">
        <v>706.69200000000001</v>
      </c>
      <c r="G49" s="99">
        <v>681.85699999999997</v>
      </c>
      <c r="H49" s="94">
        <v>40000</v>
      </c>
      <c r="I49" s="100">
        <f t="shared" si="2"/>
        <v>24.835000000000036</v>
      </c>
      <c r="J49" s="22">
        <f t="shared" si="4"/>
        <v>993400.0000000014</v>
      </c>
      <c r="K49" s="101"/>
      <c r="L49" s="18"/>
      <c r="M49" s="31">
        <v>128</v>
      </c>
      <c r="N49" s="32">
        <v>2.1</v>
      </c>
      <c r="O49" s="40">
        <v>0.29166666666666669</v>
      </c>
      <c r="P49" s="25">
        <v>45907</v>
      </c>
      <c r="Q49" s="31"/>
      <c r="R49" s="32"/>
      <c r="S49" s="88"/>
      <c r="T49" s="34"/>
      <c r="U49" s="34"/>
      <c r="V49" s="34"/>
      <c r="W49" s="34"/>
      <c r="X49" s="34"/>
      <c r="Y49" s="89"/>
    </row>
    <row r="50" spans="1:25" s="9" customFormat="1" ht="23.1" customHeight="1">
      <c r="A50" s="38" t="s">
        <v>117</v>
      </c>
      <c r="B50" s="98" t="s">
        <v>60</v>
      </c>
      <c r="C50" s="94" t="s">
        <v>118</v>
      </c>
      <c r="D50" s="94" t="s">
        <v>39</v>
      </c>
      <c r="E50" s="95"/>
      <c r="F50" s="89">
        <v>5683.9</v>
      </c>
      <c r="G50" s="89">
        <v>5294.9</v>
      </c>
      <c r="H50" s="50">
        <v>2000</v>
      </c>
      <c r="I50" s="22">
        <f t="shared" si="2"/>
        <v>389</v>
      </c>
      <c r="J50" s="22">
        <f t="shared" si="4"/>
        <v>778000</v>
      </c>
      <c r="K50" s="101"/>
      <c r="L50" s="18"/>
      <c r="M50" s="31">
        <v>130</v>
      </c>
      <c r="N50" s="32">
        <v>2.1</v>
      </c>
      <c r="O50" s="40">
        <v>0.33333333333333331</v>
      </c>
      <c r="P50" s="25">
        <v>45695</v>
      </c>
      <c r="Q50" s="31"/>
      <c r="R50" s="32"/>
      <c r="S50" s="88"/>
      <c r="T50" s="34"/>
      <c r="U50" s="34"/>
      <c r="V50" s="34"/>
      <c r="W50" s="34"/>
      <c r="X50" s="34"/>
      <c r="Y50" s="89"/>
    </row>
    <row r="51" spans="1:25" s="9" customFormat="1" ht="15.95" customHeight="1">
      <c r="A51" s="38" t="s">
        <v>119</v>
      </c>
      <c r="B51" s="92" t="s">
        <v>60</v>
      </c>
      <c r="C51" s="93" t="s">
        <v>120</v>
      </c>
      <c r="D51" s="94" t="s">
        <v>39</v>
      </c>
      <c r="E51" s="95"/>
      <c r="F51" s="99">
        <v>1198.31</v>
      </c>
      <c r="G51" s="99">
        <v>1160.075</v>
      </c>
      <c r="H51" s="94">
        <v>40000</v>
      </c>
      <c r="I51" s="100">
        <f t="shared" si="2"/>
        <v>38.2349999999999</v>
      </c>
      <c r="J51" s="22">
        <f t="shared" si="4"/>
        <v>1529399.999999996</v>
      </c>
      <c r="K51" s="102"/>
      <c r="L51" s="18"/>
      <c r="M51" s="21">
        <v>192</v>
      </c>
      <c r="N51" s="23">
        <v>3.2</v>
      </c>
      <c r="O51" s="40">
        <v>0.5</v>
      </c>
      <c r="P51" s="25" t="s">
        <v>121</v>
      </c>
      <c r="Q51" s="21"/>
      <c r="R51" s="23"/>
      <c r="S51" s="40"/>
      <c r="T51" s="25"/>
      <c r="U51" s="25"/>
      <c r="V51" s="34"/>
      <c r="W51" s="34"/>
      <c r="X51" s="34"/>
      <c r="Y51" s="89"/>
    </row>
    <row r="52" spans="1:25" s="9" customFormat="1" ht="19.5">
      <c r="A52" s="38" t="s">
        <v>122</v>
      </c>
      <c r="B52" s="103" t="s">
        <v>123</v>
      </c>
      <c r="C52" s="65"/>
      <c r="D52" s="65"/>
      <c r="E52" s="65"/>
      <c r="F52" s="65"/>
      <c r="G52" s="65"/>
      <c r="H52" s="65"/>
      <c r="I52" s="65"/>
      <c r="J52" s="104">
        <f>SUM(J40:J51)</f>
        <v>8692139.9999999907</v>
      </c>
      <c r="K52" s="105"/>
      <c r="L52" s="18"/>
      <c r="M52" s="21"/>
      <c r="N52" s="23"/>
      <c r="O52" s="40"/>
      <c r="P52" s="34"/>
      <c r="Q52" s="31"/>
      <c r="R52" s="32"/>
      <c r="S52" s="88"/>
      <c r="T52" s="34"/>
      <c r="U52" s="34"/>
      <c r="V52" s="34"/>
      <c r="W52" s="34"/>
      <c r="X52" s="34"/>
      <c r="Y52" s="89"/>
    </row>
    <row r="53" spans="1:25" s="9" customFormat="1" ht="18.75">
      <c r="A53" s="16"/>
      <c r="B53" s="31"/>
      <c r="C53" s="31"/>
      <c r="D53" s="31"/>
      <c r="E53" s="21"/>
      <c r="F53" s="89"/>
      <c r="G53" s="89"/>
      <c r="H53" s="31"/>
      <c r="I53" s="18"/>
      <c r="J53" s="18"/>
      <c r="K53" s="18"/>
      <c r="L53" s="18"/>
      <c r="M53" s="21"/>
      <c r="N53" s="23"/>
      <c r="O53" s="40"/>
      <c r="P53" s="34"/>
      <c r="Q53" s="31"/>
      <c r="R53" s="32"/>
      <c r="S53" s="88"/>
      <c r="T53" s="34"/>
      <c r="U53" s="34"/>
      <c r="V53" s="34"/>
      <c r="W53" s="34"/>
      <c r="X53" s="34"/>
      <c r="Y53" s="89"/>
    </row>
    <row r="54" spans="1:25" s="9" customFormat="1" ht="20.25">
      <c r="A54" s="106" t="s">
        <v>124</v>
      </c>
      <c r="B54" s="17" t="s">
        <v>57</v>
      </c>
      <c r="C54" s="17" t="s">
        <v>114</v>
      </c>
      <c r="D54" s="17" t="s">
        <v>39</v>
      </c>
      <c r="E54" s="21"/>
      <c r="F54" s="70">
        <v>47.290999999999997</v>
      </c>
      <c r="G54" s="70">
        <v>0</v>
      </c>
      <c r="H54" s="17">
        <v>120000</v>
      </c>
      <c r="I54" s="22">
        <f t="shared" ref="I54:I64" si="5">F54-G54</f>
        <v>47.290999999999997</v>
      </c>
      <c r="J54" s="68">
        <f t="shared" ref="J54:J64" si="6">I54*H54</f>
        <v>5674920</v>
      </c>
      <c r="K54" s="18">
        <v>7523119</v>
      </c>
      <c r="L54" s="18"/>
      <c r="M54" s="21"/>
      <c r="N54" s="23"/>
      <c r="O54" s="40"/>
      <c r="P54" s="34"/>
      <c r="Q54" s="31"/>
      <c r="R54" s="32"/>
      <c r="S54" s="88"/>
      <c r="T54" s="34"/>
      <c r="U54" s="34"/>
      <c r="V54" s="34"/>
      <c r="W54" s="34"/>
      <c r="X54" s="34"/>
      <c r="Y54" s="89"/>
    </row>
    <row r="55" spans="1:25" s="9" customFormat="1" ht="20.25">
      <c r="A55" s="106" t="s">
        <v>124</v>
      </c>
      <c r="B55" s="17" t="s">
        <v>57</v>
      </c>
      <c r="C55" s="17" t="s">
        <v>125</v>
      </c>
      <c r="D55" s="17" t="s">
        <v>39</v>
      </c>
      <c r="E55" s="21"/>
      <c r="F55" s="70">
        <v>3299.3719999999998</v>
      </c>
      <c r="G55" s="70">
        <v>3287.22</v>
      </c>
      <c r="H55" s="17">
        <v>120000</v>
      </c>
      <c r="I55" s="22">
        <f t="shared" si="5"/>
        <v>12.152000000000044</v>
      </c>
      <c r="J55" s="68">
        <f t="shared" si="6"/>
        <v>1458240.0000000051</v>
      </c>
      <c r="K55" s="23" t="s">
        <v>126</v>
      </c>
      <c r="L55" s="23"/>
      <c r="M55" s="21">
        <v>814</v>
      </c>
      <c r="N55" s="21">
        <v>13.5</v>
      </c>
      <c r="O55" s="40">
        <v>0.70833333333333337</v>
      </c>
      <c r="P55" s="25" t="s">
        <v>127</v>
      </c>
      <c r="Q55" s="21"/>
      <c r="R55" s="23"/>
      <c r="S55" s="40"/>
      <c r="T55" s="25"/>
      <c r="U55" s="25"/>
      <c r="V55" s="34"/>
      <c r="W55" s="34"/>
      <c r="X55" s="34"/>
      <c r="Y55" s="89"/>
    </row>
    <row r="56" spans="1:25" ht="24" customHeight="1">
      <c r="A56" s="53" t="s">
        <v>128</v>
      </c>
      <c r="B56" s="107" t="s">
        <v>60</v>
      </c>
      <c r="C56" s="17" t="s">
        <v>129</v>
      </c>
      <c r="D56" s="17" t="s">
        <v>39</v>
      </c>
      <c r="E56" s="21"/>
      <c r="F56" s="28">
        <v>1668.7909999999999</v>
      </c>
      <c r="G56" s="28">
        <v>1636.5160000000001</v>
      </c>
      <c r="H56" s="50">
        <v>40000</v>
      </c>
      <c r="I56" s="22">
        <f t="shared" si="5"/>
        <v>32.274999999999864</v>
      </c>
      <c r="J56" s="22">
        <f t="shared" si="6"/>
        <v>1290999.9999999946</v>
      </c>
      <c r="K56" s="17"/>
      <c r="L56" s="22"/>
      <c r="M56" s="21">
        <v>108</v>
      </c>
      <c r="N56" s="23">
        <v>1.8</v>
      </c>
      <c r="O56" s="40">
        <v>0.29166666666666669</v>
      </c>
      <c r="P56" s="25">
        <v>45784</v>
      </c>
      <c r="Q56" s="21"/>
      <c r="R56" s="23"/>
      <c r="S56" s="108"/>
      <c r="T56" s="25"/>
      <c r="U56" s="25"/>
      <c r="V56" s="25"/>
      <c r="W56" s="25"/>
      <c r="X56" s="25"/>
      <c r="Y56" s="28"/>
    </row>
    <row r="57" spans="1:25" ht="24" customHeight="1">
      <c r="A57" s="53" t="s">
        <v>130</v>
      </c>
      <c r="B57" s="50" t="s">
        <v>60</v>
      </c>
      <c r="C57" s="109" t="s">
        <v>131</v>
      </c>
      <c r="D57" s="17" t="s">
        <v>39</v>
      </c>
      <c r="E57" s="21"/>
      <c r="F57" s="28">
        <v>1420.4469999999999</v>
      </c>
      <c r="G57" s="28">
        <v>1385.09</v>
      </c>
      <c r="H57" s="50">
        <v>40000</v>
      </c>
      <c r="I57" s="22">
        <f t="shared" si="5"/>
        <v>35.356999999999971</v>
      </c>
      <c r="J57" s="22">
        <f t="shared" si="6"/>
        <v>1414279.9999999988</v>
      </c>
      <c r="K57" s="17"/>
      <c r="L57" s="22"/>
      <c r="M57" s="21">
        <v>192</v>
      </c>
      <c r="N57" s="23">
        <v>3.2</v>
      </c>
      <c r="O57" s="108">
        <v>0.70833333333333337</v>
      </c>
      <c r="P57" s="25">
        <v>45845</v>
      </c>
      <c r="Q57" s="21"/>
      <c r="R57" s="23"/>
      <c r="S57" s="108"/>
      <c r="T57" s="25"/>
      <c r="U57" s="25"/>
      <c r="V57" s="25"/>
      <c r="W57" s="25"/>
      <c r="X57" s="25"/>
      <c r="Y57" s="28"/>
    </row>
    <row r="58" spans="1:25" ht="24" customHeight="1">
      <c r="A58" s="53" t="s">
        <v>132</v>
      </c>
      <c r="B58" s="50" t="s">
        <v>60</v>
      </c>
      <c r="C58" s="50" t="s">
        <v>133</v>
      </c>
      <c r="D58" s="17" t="s">
        <v>39</v>
      </c>
      <c r="E58" s="21"/>
      <c r="F58" s="28">
        <v>1134.2360000000001</v>
      </c>
      <c r="G58" s="28">
        <v>1117.1869999999999</v>
      </c>
      <c r="H58" s="50">
        <v>40000</v>
      </c>
      <c r="I58" s="22">
        <f t="shared" si="5"/>
        <v>17.049000000000206</v>
      </c>
      <c r="J58" s="22">
        <f t="shared" si="6"/>
        <v>681960.00000000827</v>
      </c>
      <c r="K58" s="17"/>
      <c r="L58" s="22"/>
      <c r="M58" s="21">
        <v>100</v>
      </c>
      <c r="N58" s="23">
        <v>1.6</v>
      </c>
      <c r="O58" s="108">
        <v>0.33333333333333331</v>
      </c>
      <c r="P58" s="25" t="s">
        <v>134</v>
      </c>
      <c r="Q58" s="21"/>
      <c r="R58" s="23"/>
      <c r="S58" s="108"/>
      <c r="T58" s="25"/>
      <c r="U58" s="25"/>
      <c r="V58" s="25"/>
      <c r="W58" s="25"/>
      <c r="X58" s="25"/>
      <c r="Y58" s="28"/>
    </row>
    <row r="59" spans="1:25" ht="21" customHeight="1">
      <c r="A59" s="38" t="s">
        <v>135</v>
      </c>
      <c r="B59" s="50" t="s">
        <v>49</v>
      </c>
      <c r="C59" s="50" t="s">
        <v>136</v>
      </c>
      <c r="D59" s="17" t="s">
        <v>39</v>
      </c>
      <c r="E59" s="21"/>
      <c r="F59" s="110">
        <v>12.965</v>
      </c>
      <c r="G59" s="110">
        <v>12.718999999999999</v>
      </c>
      <c r="H59" s="50">
        <v>20000</v>
      </c>
      <c r="I59" s="22">
        <f t="shared" si="5"/>
        <v>0.24600000000000044</v>
      </c>
      <c r="J59" s="22">
        <f t="shared" si="6"/>
        <v>4920.0000000000091</v>
      </c>
      <c r="K59" s="22"/>
      <c r="L59" s="22"/>
      <c r="M59" s="21">
        <v>1</v>
      </c>
      <c r="N59" s="23">
        <v>0.1</v>
      </c>
      <c r="O59" s="40">
        <v>4.1666666666666699E-2</v>
      </c>
      <c r="P59" s="25">
        <v>45664</v>
      </c>
      <c r="Q59" s="21"/>
      <c r="R59" s="23"/>
      <c r="S59" s="40"/>
      <c r="T59" s="25"/>
      <c r="U59" s="25"/>
      <c r="V59" s="25"/>
      <c r="W59" s="25"/>
      <c r="X59" s="25"/>
      <c r="Y59" s="28"/>
    </row>
    <row r="60" spans="1:25" ht="21" customHeight="1">
      <c r="A60" s="53" t="s">
        <v>137</v>
      </c>
      <c r="B60" s="50" t="s">
        <v>138</v>
      </c>
      <c r="C60" s="50">
        <v>3692060</v>
      </c>
      <c r="D60" s="50"/>
      <c r="E60" s="21"/>
      <c r="F60" s="110">
        <v>6466.4</v>
      </c>
      <c r="G60" s="110">
        <v>6338.9</v>
      </c>
      <c r="H60" s="50">
        <v>30</v>
      </c>
      <c r="I60" s="22">
        <f t="shared" si="5"/>
        <v>127.5</v>
      </c>
      <c r="J60" s="22">
        <f t="shared" si="6"/>
        <v>3825</v>
      </c>
      <c r="K60" s="17"/>
      <c r="L60" s="22"/>
      <c r="M60" s="22"/>
      <c r="N60" s="23"/>
      <c r="O60" s="111"/>
      <c r="P60" s="34"/>
      <c r="Q60" s="22"/>
      <c r="R60" s="23"/>
      <c r="S60" s="111"/>
      <c r="T60" s="25"/>
      <c r="U60" s="25"/>
      <c r="V60" s="25"/>
      <c r="W60" s="25"/>
      <c r="X60" s="25"/>
      <c r="Y60" s="28"/>
    </row>
    <row r="61" spans="1:25" s="114" customFormat="1" ht="21.95" customHeight="1">
      <c r="A61" s="71" t="s">
        <v>139</v>
      </c>
      <c r="B61" s="72" t="s">
        <v>60</v>
      </c>
      <c r="C61" s="72" t="s">
        <v>140</v>
      </c>
      <c r="D61" s="72" t="s">
        <v>39</v>
      </c>
      <c r="E61" s="73"/>
      <c r="F61" s="112">
        <v>376.94099999999997</v>
      </c>
      <c r="G61" s="112">
        <v>344.43</v>
      </c>
      <c r="H61" s="72">
        <v>40000</v>
      </c>
      <c r="I61" s="75">
        <f t="shared" si="5"/>
        <v>32.510999999999967</v>
      </c>
      <c r="J61" s="75">
        <f t="shared" si="6"/>
        <v>1300439.9999999986</v>
      </c>
      <c r="K61" s="75"/>
      <c r="L61" s="75"/>
      <c r="M61" s="73">
        <v>180</v>
      </c>
      <c r="N61" s="78">
        <v>3</v>
      </c>
      <c r="O61" s="79">
        <v>0.70833333333333337</v>
      </c>
      <c r="P61" s="80" t="s">
        <v>134</v>
      </c>
      <c r="Q61" s="73"/>
      <c r="R61" s="78"/>
      <c r="S61" s="79"/>
      <c r="T61" s="80"/>
      <c r="U61" s="80"/>
      <c r="V61" s="80"/>
      <c r="W61" s="80"/>
      <c r="X61" s="80"/>
      <c r="Y61" s="113"/>
    </row>
    <row r="62" spans="1:25" ht="45" customHeight="1">
      <c r="A62" s="53" t="s">
        <v>141</v>
      </c>
      <c r="B62" s="50" t="s">
        <v>60</v>
      </c>
      <c r="C62" s="50" t="s">
        <v>142</v>
      </c>
      <c r="D62" s="17" t="s">
        <v>39</v>
      </c>
      <c r="E62" s="21"/>
      <c r="F62" s="28">
        <v>2117.326</v>
      </c>
      <c r="G62" s="28">
        <v>2072.991</v>
      </c>
      <c r="H62" s="50">
        <v>40000</v>
      </c>
      <c r="I62" s="22">
        <f t="shared" si="5"/>
        <v>44.335000000000036</v>
      </c>
      <c r="J62" s="22">
        <f t="shared" si="6"/>
        <v>1773400.0000000014</v>
      </c>
      <c r="K62" s="22"/>
      <c r="L62" s="22"/>
      <c r="M62" s="21">
        <v>184</v>
      </c>
      <c r="N62" s="23">
        <v>3</v>
      </c>
      <c r="O62" s="40">
        <v>0.45833333333333331</v>
      </c>
      <c r="P62" s="25">
        <v>45907</v>
      </c>
      <c r="Q62" s="21"/>
      <c r="R62" s="23"/>
      <c r="S62" s="40"/>
      <c r="T62" s="25"/>
      <c r="U62" s="25"/>
      <c r="V62" s="25"/>
      <c r="W62" s="25"/>
      <c r="X62" s="25"/>
      <c r="Y62" s="28"/>
    </row>
    <row r="63" spans="1:25" ht="28.5" customHeight="1">
      <c r="A63" s="53" t="s">
        <v>143</v>
      </c>
      <c r="B63" s="50" t="s">
        <v>49</v>
      </c>
      <c r="C63" s="109" t="s">
        <v>144</v>
      </c>
      <c r="D63" s="17" t="s">
        <v>39</v>
      </c>
      <c r="E63" s="21"/>
      <c r="F63" s="110">
        <v>1012.619</v>
      </c>
      <c r="G63" s="110">
        <v>991.45899999999995</v>
      </c>
      <c r="H63" s="50">
        <v>20000</v>
      </c>
      <c r="I63" s="22">
        <f t="shared" si="5"/>
        <v>21.160000000000082</v>
      </c>
      <c r="J63" s="22">
        <f t="shared" si="6"/>
        <v>423200.00000000163</v>
      </c>
      <c r="K63" s="22"/>
      <c r="L63" s="22"/>
      <c r="M63" s="21">
        <v>60</v>
      </c>
      <c r="N63" s="23">
        <v>1</v>
      </c>
      <c r="O63" s="40">
        <v>0.33333333333333331</v>
      </c>
      <c r="P63" s="25" t="s">
        <v>145</v>
      </c>
      <c r="Q63" s="21"/>
      <c r="R63" s="23"/>
      <c r="S63" s="40"/>
      <c r="T63" s="25"/>
      <c r="U63" s="25"/>
      <c r="V63" s="25"/>
      <c r="W63" s="25"/>
      <c r="X63" s="25"/>
      <c r="Y63" s="28"/>
    </row>
    <row r="64" spans="1:25" ht="21.95" customHeight="1">
      <c r="A64" s="115" t="s">
        <v>146</v>
      </c>
      <c r="B64" s="50" t="s">
        <v>49</v>
      </c>
      <c r="C64" s="50" t="s">
        <v>147</v>
      </c>
      <c r="D64" s="17" t="s">
        <v>39</v>
      </c>
      <c r="E64" s="21"/>
      <c r="F64" s="110">
        <v>1243.432</v>
      </c>
      <c r="G64" s="110">
        <v>1210.8699999999999</v>
      </c>
      <c r="H64" s="50">
        <v>20000</v>
      </c>
      <c r="I64" s="22">
        <f t="shared" si="5"/>
        <v>32.562000000000126</v>
      </c>
      <c r="J64" s="22">
        <f t="shared" si="6"/>
        <v>651240.00000000256</v>
      </c>
      <c r="K64" s="22"/>
      <c r="L64" s="22"/>
      <c r="M64" s="21">
        <v>96</v>
      </c>
      <c r="N64" s="23">
        <v>1.6</v>
      </c>
      <c r="O64" s="40">
        <v>0.79166666666666663</v>
      </c>
      <c r="P64" s="25">
        <v>45723</v>
      </c>
      <c r="Q64" s="21"/>
      <c r="R64" s="23"/>
      <c r="S64" s="40"/>
      <c r="T64" s="25"/>
      <c r="U64" s="25"/>
      <c r="V64" s="25"/>
      <c r="W64" s="25"/>
      <c r="X64" s="25"/>
      <c r="Y64" s="28"/>
    </row>
    <row r="65" spans="1:25" ht="20.25" customHeight="1">
      <c r="A65" s="116" t="s">
        <v>148</v>
      </c>
      <c r="B65" s="117"/>
      <c r="C65" s="117"/>
      <c r="D65" s="117"/>
      <c r="E65" s="117"/>
      <c r="F65" s="117"/>
      <c r="G65" s="117"/>
      <c r="H65" s="117"/>
      <c r="I65" s="117"/>
      <c r="J65" s="117">
        <f>SUM(J56:J64)</f>
        <v>7544265.0000000065</v>
      </c>
      <c r="K65" s="118"/>
      <c r="L65" s="18"/>
      <c r="M65" s="119"/>
      <c r="N65" s="120"/>
      <c r="O65" s="121"/>
      <c r="P65" s="122"/>
      <c r="Q65" s="119"/>
      <c r="R65" s="120"/>
      <c r="S65" s="121"/>
      <c r="T65" s="122"/>
      <c r="U65" s="122"/>
      <c r="V65" s="122"/>
      <c r="W65" s="122"/>
      <c r="X65" s="122"/>
      <c r="Y65" s="28"/>
    </row>
    <row r="66" spans="1:25" ht="18" customHeight="1">
      <c r="A66" s="123" t="s">
        <v>149</v>
      </c>
      <c r="B66" s="123"/>
      <c r="C66" s="123"/>
      <c r="D66" s="123" t="s">
        <v>150</v>
      </c>
      <c r="E66" s="123"/>
      <c r="F66" s="123"/>
      <c r="G66" s="123"/>
      <c r="H66" s="123"/>
      <c r="I66" s="123"/>
      <c r="J66" s="123"/>
      <c r="K66" s="123"/>
      <c r="L66" s="18"/>
      <c r="M66" s="119">
        <v>2120</v>
      </c>
      <c r="N66" s="120">
        <v>35.299999999999997</v>
      </c>
      <c r="O66" s="121">
        <v>0.5</v>
      </c>
      <c r="P66" s="122">
        <v>45784</v>
      </c>
      <c r="Q66" s="119"/>
      <c r="R66" s="120"/>
      <c r="S66" s="121"/>
      <c r="T66" s="122"/>
      <c r="U66" s="25"/>
      <c r="V66" s="122"/>
      <c r="W66" s="122"/>
      <c r="X66" s="122"/>
      <c r="Y66" s="28"/>
    </row>
    <row r="67" spans="1:25" ht="18.75">
      <c r="A67" s="8"/>
      <c r="B67" s="124"/>
      <c r="C67" s="124"/>
      <c r="D67" s="124"/>
      <c r="E67" s="124"/>
      <c r="F67" s="124"/>
      <c r="G67" s="124"/>
      <c r="H67" s="8"/>
      <c r="I67" s="8"/>
      <c r="J67" s="8"/>
      <c r="K67" s="125"/>
      <c r="L67" s="126"/>
      <c r="M67" s="127"/>
      <c r="N67" s="128"/>
      <c r="O67" s="125"/>
      <c r="P67" s="126"/>
      <c r="Q67" s="127"/>
      <c r="R67" s="128"/>
      <c r="S67" s="128"/>
      <c r="T67" s="129"/>
      <c r="U67" s="130"/>
      <c r="V67" s="130"/>
      <c r="W67" s="130"/>
      <c r="X67" s="130"/>
    </row>
    <row r="68" spans="1:25" s="133" customFormat="1" ht="26.25" customHeight="1">
      <c r="A68" s="131" t="s">
        <v>151</v>
      </c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</row>
    <row r="69" spans="1:25" s="133" customFormat="1" ht="18.75">
      <c r="A69" s="134" t="s">
        <v>152</v>
      </c>
      <c r="B69" s="123" t="s">
        <v>153</v>
      </c>
      <c r="C69" s="123"/>
      <c r="D69" s="123"/>
      <c r="E69" s="123" t="s">
        <v>154</v>
      </c>
      <c r="F69" s="123"/>
      <c r="G69" s="123" t="s">
        <v>155</v>
      </c>
      <c r="H69" s="123"/>
      <c r="I69" s="123" t="s">
        <v>156</v>
      </c>
      <c r="J69" s="123"/>
      <c r="K69" s="135" t="s">
        <v>157</v>
      </c>
      <c r="L69" s="135" t="s">
        <v>158</v>
      </c>
      <c r="M69" s="135" t="s">
        <v>159</v>
      </c>
      <c r="N69" s="116" t="s">
        <v>160</v>
      </c>
      <c r="O69" s="135" t="s">
        <v>161</v>
      </c>
      <c r="P69" s="136" t="s">
        <v>162</v>
      </c>
      <c r="Q69" s="136" t="s">
        <v>163</v>
      </c>
      <c r="R69" s="137" t="s">
        <v>164</v>
      </c>
      <c r="S69" s="132"/>
    </row>
    <row r="70" spans="1:25" s="133" customFormat="1" ht="19.5">
      <c r="A70" s="134">
        <f>SUM(J11)</f>
        <v>0</v>
      </c>
      <c r="B70" s="138">
        <v>22026600</v>
      </c>
      <c r="C70" s="138"/>
      <c r="D70" s="138"/>
      <c r="E70" s="138">
        <v>21750079</v>
      </c>
      <c r="F70" s="138"/>
      <c r="G70" s="123">
        <f>J19</f>
        <v>5595899.9999999646</v>
      </c>
      <c r="H70" s="123"/>
      <c r="I70" s="138">
        <f>J20</f>
        <v>8754000</v>
      </c>
      <c r="J70" s="138"/>
      <c r="K70" s="135">
        <f>J21</f>
        <v>7576699.9999999534</v>
      </c>
      <c r="L70" s="135">
        <f>J24</f>
        <v>5559599.9999999916</v>
      </c>
      <c r="M70" s="139">
        <v>8667360</v>
      </c>
      <c r="N70" s="116">
        <v>7523119</v>
      </c>
      <c r="O70" s="135">
        <f>J38</f>
        <v>5557400.0000000093</v>
      </c>
      <c r="P70" s="140">
        <f>J52</f>
        <v>8692139.9999999907</v>
      </c>
      <c r="Q70" s="136">
        <f>J65</f>
        <v>7544265.0000000065</v>
      </c>
      <c r="R70" s="136">
        <f>O70+P70+Q70</f>
        <v>21793805.000000007</v>
      </c>
      <c r="S70" s="132"/>
      <c r="T70" s="132"/>
    </row>
    <row r="71" spans="1:25" s="133" customFormat="1" ht="19.5">
      <c r="A71" s="8"/>
      <c r="B71" s="141"/>
      <c r="C71" s="141"/>
      <c r="D71" s="141"/>
      <c r="E71" s="141"/>
      <c r="F71" s="141"/>
      <c r="G71" s="8"/>
      <c r="H71" s="8"/>
      <c r="I71" s="142"/>
      <c r="J71" s="142"/>
      <c r="K71" s="143"/>
      <c r="L71" s="143"/>
      <c r="M71" s="143"/>
      <c r="N71" s="143"/>
      <c r="O71" s="143"/>
      <c r="P71" s="143"/>
      <c r="Q71" s="142"/>
      <c r="R71" s="142"/>
      <c r="S71" s="142"/>
      <c r="T71" s="142"/>
      <c r="U71" s="143"/>
      <c r="V71" s="143"/>
      <c r="W71" s="143"/>
      <c r="X71" s="143"/>
    </row>
    <row r="72" spans="1:25" s="133" customFormat="1" ht="19.5">
      <c r="A72" s="134" t="s">
        <v>165</v>
      </c>
      <c r="B72" s="123" t="s">
        <v>166</v>
      </c>
      <c r="C72" s="123"/>
      <c r="D72" s="134" t="s">
        <v>167</v>
      </c>
      <c r="E72" s="144"/>
      <c r="F72" s="132"/>
      <c r="G72" s="145"/>
      <c r="H72" s="145"/>
      <c r="I72" s="146"/>
      <c r="J72" s="146"/>
      <c r="K72" s="146"/>
      <c r="L72" s="146"/>
      <c r="M72" s="146"/>
      <c r="N72" s="146"/>
      <c r="O72" s="143"/>
      <c r="P72" s="143"/>
      <c r="Q72" s="143"/>
      <c r="R72" s="132"/>
      <c r="S72" s="132"/>
    </row>
    <row r="73" spans="1:25" s="133" customFormat="1" ht="19.5" hidden="1">
      <c r="A73" s="134" t="s">
        <v>168</v>
      </c>
      <c r="B73" s="147">
        <f>A70-G70</f>
        <v>-5595899.9999999646</v>
      </c>
      <c r="C73" s="148"/>
      <c r="D73" s="149" t="e">
        <f>B73/A70*100</f>
        <v>#DIV/0!</v>
      </c>
      <c r="E73" s="144"/>
      <c r="F73" s="150"/>
      <c r="G73" s="145"/>
      <c r="H73" s="145"/>
      <c r="I73" s="146"/>
      <c r="J73" s="146"/>
      <c r="K73" s="146"/>
      <c r="L73" s="146"/>
      <c r="M73" s="146"/>
      <c r="N73" s="146"/>
      <c r="O73" s="143"/>
      <c r="P73" s="143"/>
      <c r="Q73" s="143"/>
      <c r="R73" s="132"/>
      <c r="S73" s="132"/>
    </row>
    <row r="74" spans="1:25" s="133" customFormat="1" ht="19.5">
      <c r="A74" s="134" t="s">
        <v>169</v>
      </c>
      <c r="B74" s="147">
        <f>B70-E70</f>
        <v>276521</v>
      </c>
      <c r="C74" s="148"/>
      <c r="D74" s="149">
        <f>B74/B70*100</f>
        <v>1.2553957487764793</v>
      </c>
      <c r="E74" s="151"/>
      <c r="F74" s="150"/>
      <c r="G74" s="145"/>
      <c r="H74" s="145"/>
      <c r="I74" s="146"/>
      <c r="J74" s="146"/>
      <c r="K74" s="146"/>
      <c r="L74" s="146"/>
      <c r="M74" s="146"/>
      <c r="N74" s="146"/>
      <c r="O74" s="143"/>
      <c r="P74" s="143"/>
      <c r="Q74" s="143"/>
      <c r="R74" s="132"/>
      <c r="S74" s="132"/>
    </row>
    <row r="75" spans="1:25" s="133" customFormat="1" ht="19.5">
      <c r="A75" s="134" t="s">
        <v>170</v>
      </c>
      <c r="B75" s="148">
        <f>G70-L70</f>
        <v>36299.999999972992</v>
      </c>
      <c r="C75" s="148"/>
      <c r="D75" s="149">
        <f>B75/G70*100</f>
        <v>0.64868921889192488</v>
      </c>
      <c r="E75" s="151"/>
      <c r="F75" s="150"/>
      <c r="G75" s="145"/>
      <c r="H75" s="145"/>
      <c r="I75" s="146"/>
      <c r="J75" s="146"/>
      <c r="K75" s="146"/>
      <c r="L75" s="146"/>
      <c r="M75" s="146"/>
      <c r="N75" s="146"/>
      <c r="O75" s="143"/>
      <c r="P75" s="143"/>
      <c r="Q75" s="143"/>
      <c r="R75" s="132"/>
    </row>
    <row r="76" spans="1:25" s="133" customFormat="1" ht="19.5">
      <c r="A76" s="134" t="s">
        <v>171</v>
      </c>
      <c r="B76" s="147">
        <f>I70-M70</f>
        <v>86640</v>
      </c>
      <c r="C76" s="147"/>
      <c r="D76" s="149">
        <f>B76/I70*100</f>
        <v>0.98971898560657989</v>
      </c>
      <c r="E76" s="151"/>
      <c r="F76" s="150"/>
      <c r="G76" s="145"/>
      <c r="H76" s="145"/>
      <c r="I76" s="146"/>
      <c r="J76" s="146"/>
      <c r="K76" s="146"/>
      <c r="L76" s="146"/>
      <c r="M76" s="146"/>
      <c r="N76" s="146"/>
      <c r="Q76" s="143"/>
      <c r="R76" s="132"/>
    </row>
    <row r="77" spans="1:25" s="133" customFormat="1" ht="19.5">
      <c r="A77" s="134" t="s">
        <v>172</v>
      </c>
      <c r="B77" s="152">
        <f>K70-N70</f>
        <v>53580.999999953434</v>
      </c>
      <c r="C77" s="153"/>
      <c r="D77" s="149">
        <f>B77/K70*100</f>
        <v>0.70718122665479388</v>
      </c>
      <c r="E77" s="151"/>
      <c r="F77" s="150"/>
      <c r="G77" s="142"/>
      <c r="H77" s="142"/>
      <c r="I77" s="143"/>
      <c r="J77" s="143"/>
      <c r="K77" s="143"/>
      <c r="L77" s="143"/>
      <c r="M77" s="143"/>
      <c r="N77" s="143"/>
      <c r="Q77" s="143"/>
      <c r="R77" s="132"/>
    </row>
    <row r="78" spans="1:25" s="133" customFormat="1" ht="19.5">
      <c r="A78" s="134" t="s">
        <v>173</v>
      </c>
      <c r="B78" s="152">
        <f>E70-R70</f>
        <v>-43726.000000007451</v>
      </c>
      <c r="C78" s="153"/>
      <c r="D78" s="149">
        <f>B78/E70*100</f>
        <v>-0.20103835025154371</v>
      </c>
      <c r="E78" s="151"/>
      <c r="F78" s="150"/>
      <c r="G78" s="142"/>
      <c r="H78" s="142"/>
      <c r="I78" s="143"/>
      <c r="J78" s="143"/>
      <c r="K78" s="143"/>
      <c r="L78" s="143"/>
      <c r="M78" s="143"/>
      <c r="N78" s="143"/>
      <c r="Q78" s="143"/>
      <c r="R78" s="132"/>
    </row>
    <row r="79" spans="1:25" s="133" customFormat="1" ht="19.5">
      <c r="A79" s="134" t="s">
        <v>174</v>
      </c>
      <c r="B79" s="147">
        <f>L70-O70</f>
        <v>2199.9999999823049</v>
      </c>
      <c r="C79" s="147"/>
      <c r="D79" s="149">
        <f>B79/L70*100</f>
        <v>3.9571192171780491E-2</v>
      </c>
      <c r="E79" s="151"/>
      <c r="F79" s="150"/>
      <c r="G79" s="142"/>
      <c r="H79" s="142"/>
      <c r="I79" s="143"/>
      <c r="J79" s="143"/>
      <c r="K79" s="143"/>
      <c r="L79" s="143"/>
      <c r="M79" s="143"/>
      <c r="N79" s="143"/>
      <c r="O79" s="154"/>
      <c r="Q79" s="143"/>
      <c r="R79" s="132"/>
    </row>
    <row r="80" spans="1:25" s="133" customFormat="1" ht="15.75" customHeight="1">
      <c r="A80" s="134" t="s">
        <v>175</v>
      </c>
      <c r="B80" s="147">
        <f>M70-P70</f>
        <v>-24779.999999990687</v>
      </c>
      <c r="C80" s="147"/>
      <c r="D80" s="149">
        <v>0.53</v>
      </c>
    </row>
    <row r="81" spans="1:19" s="133" customFormat="1" ht="15.75" customHeight="1">
      <c r="A81" s="134" t="s">
        <v>176</v>
      </c>
      <c r="B81" s="152">
        <f>N70-Q70</f>
        <v>-21146.000000006519</v>
      </c>
      <c r="C81" s="153"/>
      <c r="D81" s="149">
        <f>B81/N70*100</f>
        <v>-0.28108022749615574</v>
      </c>
      <c r="L81" s="133" t="s">
        <v>177</v>
      </c>
    </row>
    <row r="82" spans="1:19" s="133" customFormat="1" ht="15.75" customHeight="1">
      <c r="A82" s="8"/>
      <c r="B82" s="142"/>
      <c r="C82" s="142"/>
      <c r="D82" s="155"/>
    </row>
    <row r="83" spans="1:19" s="133" customFormat="1" ht="31.5" customHeight="1">
      <c r="A83" s="144"/>
      <c r="B83" s="156"/>
      <c r="C83" s="157"/>
      <c r="D83" s="157"/>
      <c r="E83" s="157"/>
      <c r="F83" s="157"/>
      <c r="G83" s="157"/>
      <c r="H83" s="158"/>
      <c r="I83" s="159"/>
      <c r="J83" s="159"/>
      <c r="K83" s="159"/>
      <c r="L83" s="159"/>
      <c r="M83" s="159"/>
    </row>
    <row r="84" spans="1:19" s="133" customFormat="1" ht="18.75">
      <c r="A84" s="144"/>
      <c r="B84" s="156"/>
      <c r="C84" s="160"/>
      <c r="D84" s="154" t="s">
        <v>178</v>
      </c>
      <c r="E84" s="161"/>
      <c r="F84" s="161"/>
      <c r="G84" s="161"/>
      <c r="H84" s="161"/>
      <c r="I84" s="161"/>
      <c r="J84" s="161"/>
      <c r="K84" s="161"/>
      <c r="L84" s="161"/>
      <c r="M84" s="161"/>
      <c r="O84" s="154" t="s">
        <v>179</v>
      </c>
      <c r="P84" s="162"/>
    </row>
    <row r="85" spans="1:19" s="133" customFormat="1" ht="18.75">
      <c r="A85" s="144"/>
      <c r="B85" s="156"/>
      <c r="C85" s="154"/>
      <c r="D85" s="154" t="s">
        <v>180</v>
      </c>
      <c r="E85" s="161"/>
      <c r="F85" s="161"/>
      <c r="G85" s="161"/>
      <c r="H85" s="161"/>
      <c r="I85" s="161"/>
      <c r="J85" s="161"/>
      <c r="K85" s="161"/>
      <c r="L85" s="161"/>
      <c r="M85" s="161"/>
      <c r="N85" s="163"/>
      <c r="O85" s="154" t="s">
        <v>181</v>
      </c>
      <c r="P85" s="4"/>
    </row>
    <row r="86" spans="1:19" ht="15" customHeight="1">
      <c r="A86" s="164"/>
      <c r="B86" s="165"/>
      <c r="C86" s="161"/>
      <c r="D86" s="161"/>
      <c r="E86" s="161"/>
      <c r="F86" s="161"/>
      <c r="G86" s="161"/>
      <c r="H86" s="161"/>
      <c r="I86" s="161"/>
      <c r="J86" s="161"/>
      <c r="K86" s="161"/>
      <c r="L86" s="161"/>
      <c r="M86" s="161"/>
      <c r="N86" s="162"/>
      <c r="Q86" s="162"/>
      <c r="R86" s="162"/>
      <c r="S86" s="162"/>
    </row>
    <row r="87" spans="1:19" ht="15" customHeight="1">
      <c r="B87" s="166"/>
      <c r="H87" s="42"/>
    </row>
    <row r="88" spans="1:19" ht="15" customHeight="1">
      <c r="B88" s="167"/>
    </row>
    <row r="89" spans="1:19" ht="15" customHeight="1">
      <c r="B89" s="167"/>
    </row>
    <row r="90" spans="1:19" ht="15" customHeight="1">
      <c r="B90" s="167"/>
    </row>
    <row r="91" spans="1:19" ht="15" customHeight="1"/>
    <row r="92" spans="1:19" ht="15" customHeight="1"/>
    <row r="93" spans="1:19" ht="15" customHeight="1"/>
    <row r="94" spans="1:19" ht="15" customHeight="1"/>
    <row r="95" spans="1:19" ht="15" customHeight="1"/>
    <row r="96" spans="1:19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</sheetData>
  <autoFilter ref="A1:U52">
    <filterColumn colId="4" hiddenButton="1"/>
    <filterColumn colId="9" hiddenButton="1"/>
    <filterColumn colId="12" hiddenButton="1"/>
    <filterColumn colId="13" hiddenButton="1"/>
    <filterColumn colId="14" hiddenButton="1"/>
    <filterColumn colId="15" hiddenButton="1"/>
    <filterColumn colId="20" hiddenButton="1"/>
  </autoFilter>
  <mergeCells count="76">
    <mergeCell ref="B77:C77"/>
    <mergeCell ref="B78:C78"/>
    <mergeCell ref="B79:C79"/>
    <mergeCell ref="B80:C80"/>
    <mergeCell ref="B81:C81"/>
    <mergeCell ref="A83:A85"/>
    <mergeCell ref="B83:B85"/>
    <mergeCell ref="B75:C75"/>
    <mergeCell ref="G75:H75"/>
    <mergeCell ref="I75:L75"/>
    <mergeCell ref="M75:N75"/>
    <mergeCell ref="B76:C76"/>
    <mergeCell ref="G76:H76"/>
    <mergeCell ref="I76:L76"/>
    <mergeCell ref="M76:N76"/>
    <mergeCell ref="M72:N72"/>
    <mergeCell ref="B73:C73"/>
    <mergeCell ref="G73:H73"/>
    <mergeCell ref="I73:L73"/>
    <mergeCell ref="M73:N73"/>
    <mergeCell ref="B74:C74"/>
    <mergeCell ref="G74:H74"/>
    <mergeCell ref="I74:L74"/>
    <mergeCell ref="M74:N74"/>
    <mergeCell ref="B70:D70"/>
    <mergeCell ref="E70:F70"/>
    <mergeCell ref="G70:H70"/>
    <mergeCell ref="I70:J70"/>
    <mergeCell ref="B72:C72"/>
    <mergeCell ref="E72:E73"/>
    <mergeCell ref="G72:H72"/>
    <mergeCell ref="I72:L72"/>
    <mergeCell ref="A66:K66"/>
    <mergeCell ref="B67:G67"/>
    <mergeCell ref="B69:D69"/>
    <mergeCell ref="E69:F69"/>
    <mergeCell ref="G69:H69"/>
    <mergeCell ref="I69:J69"/>
    <mergeCell ref="Y8:Y19"/>
    <mergeCell ref="A9:A10"/>
    <mergeCell ref="A11:A12"/>
    <mergeCell ref="A14:A15"/>
    <mergeCell ref="A16:K16"/>
    <mergeCell ref="K47:K48"/>
    <mergeCell ref="S6:S7"/>
    <mergeCell ref="T6:T7"/>
    <mergeCell ref="U6:U7"/>
    <mergeCell ref="V6:V7"/>
    <mergeCell ref="W6:W7"/>
    <mergeCell ref="X6:X7"/>
    <mergeCell ref="M6:M7"/>
    <mergeCell ref="N6:N7"/>
    <mergeCell ref="O6:O7"/>
    <mergeCell ref="P6:P7"/>
    <mergeCell ref="Q6:Q7"/>
    <mergeCell ref="R6:R7"/>
    <mergeCell ref="V5:X5"/>
    <mergeCell ref="Y5:Y7"/>
    <mergeCell ref="E6:E7"/>
    <mergeCell ref="F6:F7"/>
    <mergeCell ref="G6:G7"/>
    <mergeCell ref="H6:H7"/>
    <mergeCell ref="I6:I7"/>
    <mergeCell ref="J6:J7"/>
    <mergeCell ref="K6:K7"/>
    <mergeCell ref="L6:L7"/>
    <mergeCell ref="A1:U1"/>
    <mergeCell ref="A2:U2"/>
    <mergeCell ref="A3:U3"/>
    <mergeCell ref="A5:A7"/>
    <mergeCell ref="B5:B7"/>
    <mergeCell ref="C5:C7"/>
    <mergeCell ref="D5:D7"/>
    <mergeCell ref="F5:L5"/>
    <mergeCell ref="M5:P5"/>
    <mergeCell ref="Q5:U5"/>
  </mergeCells>
  <printOptions horizontalCentered="1"/>
  <pageMargins left="0.23622047244094499" right="0.15748031496063" top="0.43307086614173201" bottom="0.23622047244094499" header="0.23622047244094499" footer="0.23622047244094499"/>
  <pageSetup paperSize="9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constant change</vt:lpstr>
      <vt:lpstr>'constant change'!Print_Area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2025-09-20T07:59:22Z</dcterms:created>
  <dcterms:modified xsi:type="dcterms:W3CDTF">2025-09-20T08:00:09Z</dcterms:modified>
</cp:coreProperties>
</file>