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15" windowWidth="22695" windowHeight="10680"/>
  </bookViews>
  <sheets>
    <sheet name="Sheet3" sheetId="4" r:id="rId1"/>
  </sheets>
  <definedNames>
    <definedName name="_xlnm._FilterDatabase" localSheetId="0" hidden="1">Sheet3!$A$1:$AK$1</definedName>
  </definedNames>
  <calcPr calcId="145621"/>
</workbook>
</file>

<file path=xl/calcChain.xml><?xml version="1.0" encoding="utf-8"?>
<calcChain xmlns="http://schemas.openxmlformats.org/spreadsheetml/2006/main">
  <c r="R22" i="4" l="1"/>
  <c r="R11" i="4" l="1"/>
  <c r="R9" i="4"/>
  <c r="W9" i="4" s="1"/>
  <c r="R8" i="4"/>
  <c r="W8" i="4" s="1"/>
  <c r="R7" i="4"/>
  <c r="W7" i="4" s="1"/>
  <c r="R6" i="4"/>
  <c r="W6" i="4" s="1"/>
  <c r="R5" i="4"/>
  <c r="W5" i="4" s="1"/>
  <c r="R4" i="4"/>
  <c r="W4" i="4" s="1"/>
  <c r="R3" i="4"/>
  <c r="W3" i="4" s="1"/>
  <c r="R2" i="4"/>
  <c r="W2" i="4" s="1"/>
  <c r="W22" i="4"/>
  <c r="W10" i="4"/>
  <c r="W11" i="4"/>
</calcChain>
</file>

<file path=xl/sharedStrings.xml><?xml version="1.0" encoding="utf-8"?>
<sst xmlns="http://schemas.openxmlformats.org/spreadsheetml/2006/main" count="106" uniqueCount="74">
  <si>
    <t>SLNO</t>
  </si>
  <si>
    <t>STATION NAME</t>
  </si>
  <si>
    <t>FEEDER NAME</t>
  </si>
  <si>
    <t>FEEDER TYPE</t>
  </si>
  <si>
    <t>FEEDER CODE</t>
  </si>
  <si>
    <t>NO OF INS</t>
  </si>
  <si>
    <t>NO OF ACTIVE INS</t>
  </si>
  <si>
    <t>NO OF INACTIVE INS</t>
  </si>
  <si>
    <t>IP SET INSTALLATION</t>
  </si>
  <si>
    <t>IP_UNBILLED</t>
  </si>
  <si>
    <t>IR</t>
  </si>
  <si>
    <t>FR</t>
  </si>
  <si>
    <t>MC</t>
  </si>
  <si>
    <t>METERCHANGE UNITS</t>
  </si>
  <si>
    <t>CONSUMPTION T=(Q-P)*R+S</t>
  </si>
  <si>
    <t>IMPORTED ENERGY</t>
  </si>
  <si>
    <t>EXPORTED ENERGY</t>
  </si>
  <si>
    <t>NET CONSUMPTION X=T+U-V+W</t>
  </si>
  <si>
    <t>METERED SALES</t>
  </si>
  <si>
    <t>UNMETERED SALES</t>
  </si>
  <si>
    <t>TOTAL SALES AA=Y+Z</t>
  </si>
  <si>
    <t>T AND D LOSS AB=(X-W/X)*100</t>
  </si>
  <si>
    <t>AGRI</t>
  </si>
  <si>
    <t>DEVANAHALLI_66</t>
  </si>
  <si>
    <t>NJY</t>
  </si>
  <si>
    <t>VIJAYAPURA_66</t>
  </si>
  <si>
    <t>F14-NJY-DHARMAPURA</t>
  </si>
  <si>
    <t>1210202904010107</t>
  </si>
  <si>
    <t>DOMESTIC</t>
  </si>
  <si>
    <t>INDUSTRIAL</t>
  </si>
  <si>
    <t>F06-OLD TOWN</t>
  </si>
  <si>
    <t>1210202903010112</t>
  </si>
  <si>
    <t>URBAN MIXED</t>
  </si>
  <si>
    <t>CHANNARAYAPATNA _66</t>
  </si>
  <si>
    <t>BRIGADE ORCHARDS_66/11</t>
  </si>
  <si>
    <t>F02-ASPEN</t>
  </si>
  <si>
    <t>1210202908010101</t>
  </si>
  <si>
    <t>F11-DEODAR</t>
  </si>
  <si>
    <t>1210202908020102</t>
  </si>
  <si>
    <t>F08-ARCADE</t>
  </si>
  <si>
    <t>1210202908020101</t>
  </si>
  <si>
    <t>F04-PARKSIDE</t>
  </si>
  <si>
    <t>1210202908010103</t>
  </si>
  <si>
    <t>F03-JUNIPAR</t>
  </si>
  <si>
    <t>1210202908010104</t>
  </si>
  <si>
    <t>F05-KOTE</t>
  </si>
  <si>
    <t>1210202908010105</t>
  </si>
  <si>
    <t>F06-BYCHAPURA</t>
  </si>
  <si>
    <t>1210202908010106</t>
  </si>
  <si>
    <t>F07-GIRIYAMMA CIRCLE</t>
  </si>
  <si>
    <t>1210202908020104</t>
  </si>
  <si>
    <t>HARALURU MUDDENAHALLI_220</t>
  </si>
  <si>
    <t>F13-CANAL ROAD</t>
  </si>
  <si>
    <t>1210202909020202</t>
  </si>
  <si>
    <t>F12-TOLL ROAD</t>
  </si>
  <si>
    <t>1210202909020201</t>
  </si>
  <si>
    <t>F11-EXIDE ROAD</t>
  </si>
  <si>
    <t>1210202909010108</t>
  </si>
  <si>
    <t>F10-AEROPACE PARK10</t>
  </si>
  <si>
    <t>1210202909010107</t>
  </si>
  <si>
    <t>F07-CHANAKYA ROAD</t>
  </si>
  <si>
    <t>1210202909010106</t>
  </si>
  <si>
    <t>F06-AEROPACE PARK6</t>
  </si>
  <si>
    <t>1210202909010105</t>
  </si>
  <si>
    <t>F05-AEROPACE PARK5</t>
  </si>
  <si>
    <t>1210202909010104</t>
  </si>
  <si>
    <t>F04-BRIGADE ROAD</t>
  </si>
  <si>
    <t>1210202909010103</t>
  </si>
  <si>
    <t>F14-HARALURU</t>
  </si>
  <si>
    <t>1210202909010102</t>
  </si>
  <si>
    <t>F01-BALEPURA</t>
  </si>
  <si>
    <t>1210202909010101</t>
  </si>
  <si>
    <t>F10-IFFCO</t>
  </si>
  <si>
    <t>1210202907020105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</si>
</sst>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wrapText="1"/>
    </xf>
    <xf numFmtId="0" fontId="1" fillId="0" borderId="1" xfId="0" applyNumberFormat="1" applyFont="1" applyFill="1" applyBorder="1" applyAlignment="1" applyProtection="1">
      <alignment wrapText="1"/>
    </xf>
    <xf numFmtId="0" fontId="0" fillId="0" borderId="1" xfId="0" applyNumberFormat="1" applyFill="1" applyBorder="1" applyAlignment="1" applyProtection="1"/>
    <xf numFmtId="0" fontId="1" fillId="0" borderId="2" xfId="0" applyNumberFormat="1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abSelected="1" workbookViewId="0">
      <selection activeCell="C23" sqref="C23"/>
    </sheetView>
  </sheetViews>
  <sheetFormatPr defaultRowHeight="15" x14ac:dyDescent="0.25"/>
  <cols>
    <col min="1" max="1" width="7.7109375" customWidth="1"/>
    <col min="2" max="2" width="32.7109375" customWidth="1"/>
    <col min="3" max="3" width="31.28515625" customWidth="1"/>
    <col min="4" max="4" width="17.140625" customWidth="1"/>
    <col min="5" max="5" width="20" customWidth="1"/>
    <col min="6" max="15" width="9.140625" hidden="1" customWidth="1"/>
    <col min="16" max="16" width="9.140625" customWidth="1"/>
    <col min="17" max="17" width="12" customWidth="1"/>
    <col min="18" max="18" width="12.140625" customWidth="1"/>
    <col min="19" max="21" width="9.140625" customWidth="1"/>
  </cols>
  <sheetData>
    <row r="1" spans="1:23" s="1" customFormat="1" ht="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4" t="s">
        <v>19</v>
      </c>
      <c r="U1" s="4" t="s">
        <v>20</v>
      </c>
      <c r="V1" s="4" t="s">
        <v>21</v>
      </c>
    </row>
    <row r="2" spans="1:23" x14ac:dyDescent="0.25">
      <c r="A2" s="3">
        <v>1</v>
      </c>
      <c r="B2" s="3" t="s">
        <v>34</v>
      </c>
      <c r="C2" s="3" t="s">
        <v>35</v>
      </c>
      <c r="D2" s="3" t="s">
        <v>28</v>
      </c>
      <c r="E2" s="3" t="s">
        <v>36</v>
      </c>
      <c r="F2" s="3">
        <v>802</v>
      </c>
      <c r="G2" s="3">
        <v>777</v>
      </c>
      <c r="H2" s="3">
        <v>25</v>
      </c>
      <c r="I2" s="3">
        <v>0</v>
      </c>
      <c r="J2" s="3">
        <v>0</v>
      </c>
      <c r="K2" s="3">
        <v>7350.8</v>
      </c>
      <c r="L2" s="3">
        <v>7539.8</v>
      </c>
      <c r="M2" s="3">
        <v>1000</v>
      </c>
      <c r="N2" s="3">
        <v>0</v>
      </c>
      <c r="O2" s="3">
        <v>189000</v>
      </c>
      <c r="P2" s="3">
        <v>0</v>
      </c>
      <c r="Q2" s="3">
        <v>50215</v>
      </c>
      <c r="R2" s="3">
        <f>189000-Q2</f>
        <v>138785</v>
      </c>
      <c r="S2" s="3">
        <v>135236.10999999999</v>
      </c>
      <c r="T2" s="3">
        <v>0</v>
      </c>
      <c r="U2" s="3">
        <v>135236.10999999999</v>
      </c>
      <c r="V2" s="3">
        <v>28.45</v>
      </c>
      <c r="W2" s="3">
        <f>(R2-U2)/R2*100</f>
        <v>2.5571135209136537</v>
      </c>
    </row>
    <row r="3" spans="1:23" x14ac:dyDescent="0.25">
      <c r="A3" s="3">
        <v>2</v>
      </c>
      <c r="B3" s="3" t="s">
        <v>34</v>
      </c>
      <c r="C3" s="3" t="s">
        <v>43</v>
      </c>
      <c r="D3" s="3" t="s">
        <v>28</v>
      </c>
      <c r="E3" s="3" t="s">
        <v>44</v>
      </c>
      <c r="F3" s="3">
        <v>497</v>
      </c>
      <c r="G3" s="3">
        <v>497</v>
      </c>
      <c r="H3" s="3">
        <v>0</v>
      </c>
      <c r="I3" s="3">
        <v>0</v>
      </c>
      <c r="J3" s="3">
        <v>0</v>
      </c>
      <c r="K3" s="3">
        <v>3069.8</v>
      </c>
      <c r="L3" s="3">
        <v>3209.8</v>
      </c>
      <c r="M3" s="3">
        <v>1000</v>
      </c>
      <c r="N3" s="3">
        <v>0</v>
      </c>
      <c r="O3" s="3">
        <v>140000</v>
      </c>
      <c r="P3" s="3">
        <v>0</v>
      </c>
      <c r="Q3" s="3">
        <v>6522</v>
      </c>
      <c r="R3" s="3">
        <f>140000-Q3</f>
        <v>133478</v>
      </c>
      <c r="S3" s="3">
        <v>126236.33</v>
      </c>
      <c r="T3" s="3">
        <v>0</v>
      </c>
      <c r="U3" s="3">
        <v>126236.33</v>
      </c>
      <c r="V3" s="3">
        <v>9.83</v>
      </c>
      <c r="W3" s="3">
        <f t="shared" ref="W3:W11" si="0">(R3-U3)/R3*100</f>
        <v>5.4253659779139625</v>
      </c>
    </row>
    <row r="4" spans="1:23" x14ac:dyDescent="0.25">
      <c r="A4" s="3">
        <v>3</v>
      </c>
      <c r="B4" s="3" t="s">
        <v>34</v>
      </c>
      <c r="C4" s="3" t="s">
        <v>41</v>
      </c>
      <c r="D4" s="3" t="s">
        <v>28</v>
      </c>
      <c r="E4" s="3" t="s">
        <v>42</v>
      </c>
      <c r="F4" s="3">
        <v>476</v>
      </c>
      <c r="G4" s="3">
        <v>463</v>
      </c>
      <c r="H4" s="3">
        <v>13</v>
      </c>
      <c r="I4" s="3">
        <v>0</v>
      </c>
      <c r="J4" s="3">
        <v>0</v>
      </c>
      <c r="K4" s="3">
        <v>1878</v>
      </c>
      <c r="L4" s="3">
        <v>1934.8</v>
      </c>
      <c r="M4" s="3">
        <v>1000</v>
      </c>
      <c r="N4" s="3">
        <v>0</v>
      </c>
      <c r="O4" s="3">
        <v>56800</v>
      </c>
      <c r="P4" s="3">
        <v>20215</v>
      </c>
      <c r="Q4" s="3">
        <v>0</v>
      </c>
      <c r="R4" s="3">
        <f>56800+P4</f>
        <v>77015</v>
      </c>
      <c r="S4" s="3">
        <v>74604.77</v>
      </c>
      <c r="T4" s="3">
        <v>0</v>
      </c>
      <c r="U4" s="3">
        <v>74604.77</v>
      </c>
      <c r="V4" s="3">
        <v>-31.35</v>
      </c>
      <c r="W4" s="3">
        <f t="shared" si="0"/>
        <v>3.1295591767837383</v>
      </c>
    </row>
    <row r="5" spans="1:23" x14ac:dyDescent="0.25">
      <c r="A5" s="3">
        <v>4</v>
      </c>
      <c r="B5" s="3" t="s">
        <v>34</v>
      </c>
      <c r="C5" s="3" t="s">
        <v>45</v>
      </c>
      <c r="D5" s="3" t="s">
        <v>28</v>
      </c>
      <c r="E5" s="3" t="s">
        <v>46</v>
      </c>
      <c r="F5" s="3">
        <v>825</v>
      </c>
      <c r="G5" s="3">
        <v>679</v>
      </c>
      <c r="H5" s="3">
        <v>146</v>
      </c>
      <c r="I5" s="3">
        <v>0</v>
      </c>
      <c r="J5" s="3">
        <v>0</v>
      </c>
      <c r="K5" s="3">
        <v>8817</v>
      </c>
      <c r="L5" s="3">
        <v>9771.2999999999993</v>
      </c>
      <c r="M5" s="3">
        <v>1000</v>
      </c>
      <c r="N5" s="3">
        <v>0</v>
      </c>
      <c r="O5" s="3">
        <v>954300</v>
      </c>
      <c r="P5" s="3">
        <v>0</v>
      </c>
      <c r="Q5" s="3">
        <v>850125</v>
      </c>
      <c r="R5" s="3">
        <f>954300-Q5</f>
        <v>104175</v>
      </c>
      <c r="S5" s="3">
        <v>101373.4</v>
      </c>
      <c r="T5" s="3">
        <v>0</v>
      </c>
      <c r="U5" s="3">
        <v>101373.4</v>
      </c>
      <c r="V5" s="3">
        <v>89.38</v>
      </c>
      <c r="W5" s="3">
        <f t="shared" si="0"/>
        <v>2.6893208543316591</v>
      </c>
    </row>
    <row r="6" spans="1:23" x14ac:dyDescent="0.25">
      <c r="A6" s="3">
        <v>5</v>
      </c>
      <c r="B6" s="3" t="s">
        <v>34</v>
      </c>
      <c r="C6" s="3" t="s">
        <v>47</v>
      </c>
      <c r="D6" s="3" t="s">
        <v>28</v>
      </c>
      <c r="E6" s="3" t="s">
        <v>48</v>
      </c>
      <c r="F6" s="3">
        <v>1284</v>
      </c>
      <c r="G6" s="3">
        <v>1021</v>
      </c>
      <c r="H6" s="3">
        <v>263</v>
      </c>
      <c r="I6" s="3">
        <v>184</v>
      </c>
      <c r="J6" s="3">
        <v>0</v>
      </c>
      <c r="K6" s="3">
        <v>4551.8999999999996</v>
      </c>
      <c r="L6" s="3">
        <v>4859.6000000000004</v>
      </c>
      <c r="M6" s="3">
        <v>1000</v>
      </c>
      <c r="N6" s="3">
        <v>0</v>
      </c>
      <c r="O6" s="3">
        <v>307700</v>
      </c>
      <c r="P6" s="3">
        <v>0</v>
      </c>
      <c r="Q6" s="3">
        <v>135155</v>
      </c>
      <c r="R6" s="3">
        <f>307700-Q6</f>
        <v>172545</v>
      </c>
      <c r="S6" s="3">
        <v>82455.61</v>
      </c>
      <c r="T6" s="3">
        <v>83330.880000000005</v>
      </c>
      <c r="U6" s="3">
        <v>165786.49</v>
      </c>
      <c r="V6" s="3">
        <v>46.12</v>
      </c>
      <c r="W6" s="3">
        <f t="shared" si="0"/>
        <v>3.9169549972471005</v>
      </c>
    </row>
    <row r="7" spans="1:23" x14ac:dyDescent="0.25">
      <c r="A7" s="3">
        <v>6</v>
      </c>
      <c r="B7" s="3" t="s">
        <v>34</v>
      </c>
      <c r="C7" s="3" t="s">
        <v>49</v>
      </c>
      <c r="D7" s="3" t="s">
        <v>28</v>
      </c>
      <c r="E7" s="3" t="s">
        <v>50</v>
      </c>
      <c r="F7" s="3">
        <v>3457</v>
      </c>
      <c r="G7" s="3">
        <v>2855</v>
      </c>
      <c r="H7" s="3">
        <v>602</v>
      </c>
      <c r="I7" s="3">
        <v>21</v>
      </c>
      <c r="J7" s="3">
        <v>0</v>
      </c>
      <c r="K7" s="3">
        <v>11532</v>
      </c>
      <c r="L7" s="3">
        <v>12509.8</v>
      </c>
      <c r="M7" s="3">
        <v>1000</v>
      </c>
      <c r="N7" s="3">
        <v>0</v>
      </c>
      <c r="O7" s="3">
        <v>977800</v>
      </c>
      <c r="P7" s="3">
        <v>0</v>
      </c>
      <c r="Q7" s="3">
        <v>472510</v>
      </c>
      <c r="R7" s="3">
        <f>977800-Q7</f>
        <v>505290</v>
      </c>
      <c r="S7" s="3">
        <v>472807.81</v>
      </c>
      <c r="T7" s="3">
        <v>9562.56</v>
      </c>
      <c r="U7" s="3">
        <v>482370.37</v>
      </c>
      <c r="V7" s="3">
        <v>50.67</v>
      </c>
      <c r="W7" s="3">
        <f t="shared" si="0"/>
        <v>4.5359357992439993</v>
      </c>
    </row>
    <row r="8" spans="1:23" x14ac:dyDescent="0.25">
      <c r="A8" s="3">
        <v>7</v>
      </c>
      <c r="B8" s="3" t="s">
        <v>34</v>
      </c>
      <c r="C8" s="3" t="s">
        <v>39</v>
      </c>
      <c r="D8" s="3" t="s">
        <v>28</v>
      </c>
      <c r="E8" s="3" t="s">
        <v>40</v>
      </c>
      <c r="F8" s="3">
        <v>1</v>
      </c>
      <c r="G8" s="3">
        <v>1</v>
      </c>
      <c r="H8" s="3">
        <v>0</v>
      </c>
      <c r="I8" s="3">
        <v>0</v>
      </c>
      <c r="J8" s="3">
        <v>0</v>
      </c>
      <c r="K8" s="3">
        <v>2487.3000000000002</v>
      </c>
      <c r="L8" s="3">
        <v>2586.4</v>
      </c>
      <c r="M8" s="3">
        <v>1000</v>
      </c>
      <c r="N8" s="3">
        <v>0</v>
      </c>
      <c r="O8" s="3">
        <v>99100</v>
      </c>
      <c r="P8" s="3">
        <v>6522</v>
      </c>
      <c r="Q8" s="3">
        <v>0</v>
      </c>
      <c r="R8" s="3">
        <f>99100+P8</f>
        <v>105622</v>
      </c>
      <c r="S8" s="3">
        <v>99240</v>
      </c>
      <c r="T8" s="3">
        <v>0</v>
      </c>
      <c r="U8" s="3">
        <v>99240</v>
      </c>
      <c r="V8" s="3">
        <v>-0.14000000000000001</v>
      </c>
      <c r="W8" s="3">
        <f t="shared" si="0"/>
        <v>6.0423017931870255</v>
      </c>
    </row>
    <row r="9" spans="1:23" x14ac:dyDescent="0.25">
      <c r="A9" s="3">
        <v>8</v>
      </c>
      <c r="B9" s="3" t="s">
        <v>34</v>
      </c>
      <c r="C9" s="3" t="s">
        <v>37</v>
      </c>
      <c r="D9" s="3" t="s">
        <v>28</v>
      </c>
      <c r="E9" s="3" t="s">
        <v>38</v>
      </c>
      <c r="F9" s="3">
        <v>536</v>
      </c>
      <c r="G9" s="3">
        <v>528</v>
      </c>
      <c r="H9" s="3">
        <v>8</v>
      </c>
      <c r="I9" s="3">
        <v>0</v>
      </c>
      <c r="J9" s="3">
        <v>0</v>
      </c>
      <c r="K9" s="3">
        <v>6565.5</v>
      </c>
      <c r="L9" s="3">
        <v>6780.1</v>
      </c>
      <c r="M9" s="3">
        <v>1000</v>
      </c>
      <c r="N9" s="3">
        <v>0</v>
      </c>
      <c r="O9" s="3">
        <v>214600</v>
      </c>
      <c r="P9" s="3">
        <v>0</v>
      </c>
      <c r="Q9" s="3">
        <v>90125</v>
      </c>
      <c r="R9" s="3">
        <f>214600-Q9</f>
        <v>124475</v>
      </c>
      <c r="S9" s="3">
        <v>121366.62</v>
      </c>
      <c r="T9" s="3">
        <v>0</v>
      </c>
      <c r="U9" s="3">
        <v>121366.62</v>
      </c>
      <c r="V9" s="3">
        <v>43.45</v>
      </c>
      <c r="W9" s="3">
        <f t="shared" si="0"/>
        <v>2.4971922072705399</v>
      </c>
    </row>
    <row r="10" spans="1:23" x14ac:dyDescent="0.25">
      <c r="A10" s="3">
        <v>9</v>
      </c>
      <c r="B10" s="3" t="s">
        <v>33</v>
      </c>
      <c r="C10" s="3" t="s">
        <v>72</v>
      </c>
      <c r="D10" s="3" t="s">
        <v>29</v>
      </c>
      <c r="E10" s="3" t="s">
        <v>73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433.6</v>
      </c>
      <c r="L10" s="3">
        <v>513.4</v>
      </c>
      <c r="M10" s="3">
        <v>2000</v>
      </c>
      <c r="N10" s="3">
        <v>0</v>
      </c>
      <c r="O10" s="3">
        <v>159600</v>
      </c>
      <c r="P10" s="3">
        <v>0</v>
      </c>
      <c r="Q10" s="3">
        <v>159600</v>
      </c>
      <c r="R10" s="3">
        <v>159600</v>
      </c>
      <c r="S10" s="3">
        <v>0</v>
      </c>
      <c r="T10" s="3">
        <v>0</v>
      </c>
      <c r="U10" s="3">
        <v>0</v>
      </c>
      <c r="V10" s="3">
        <v>100</v>
      </c>
      <c r="W10" s="3">
        <f t="shared" si="0"/>
        <v>100</v>
      </c>
    </row>
    <row r="11" spans="1:23" x14ac:dyDescent="0.25">
      <c r="A11" s="3">
        <v>10</v>
      </c>
      <c r="B11" s="3" t="s">
        <v>23</v>
      </c>
      <c r="C11" s="3" t="s">
        <v>30</v>
      </c>
      <c r="D11" s="3" t="s">
        <v>28</v>
      </c>
      <c r="E11" s="3" t="s">
        <v>31</v>
      </c>
      <c r="F11" s="3">
        <v>6747</v>
      </c>
      <c r="G11" s="3">
        <v>6016</v>
      </c>
      <c r="H11" s="3">
        <v>731</v>
      </c>
      <c r="I11" s="3">
        <v>102</v>
      </c>
      <c r="J11" s="3">
        <v>0</v>
      </c>
      <c r="K11" s="3">
        <v>94763.63</v>
      </c>
      <c r="L11" s="3">
        <v>94763.63</v>
      </c>
      <c r="M11" s="3">
        <v>500</v>
      </c>
      <c r="N11" s="3">
        <v>0</v>
      </c>
      <c r="O11" s="3">
        <v>0</v>
      </c>
      <c r="P11" s="3">
        <v>698083.83</v>
      </c>
      <c r="Q11" s="3">
        <v>0</v>
      </c>
      <c r="R11" s="3">
        <f>608083.83+90000</f>
        <v>698083.83</v>
      </c>
      <c r="S11" s="3">
        <v>580931.93999999994</v>
      </c>
      <c r="T11" s="3">
        <v>46446.720000000001</v>
      </c>
      <c r="U11" s="3">
        <v>627378.66</v>
      </c>
      <c r="V11" s="3">
        <v>-3.17</v>
      </c>
      <c r="W11" s="3">
        <f t="shared" si="0"/>
        <v>10.128464084320637</v>
      </c>
    </row>
    <row r="12" spans="1:23" x14ac:dyDescent="0.25">
      <c r="A12" s="3">
        <v>11</v>
      </c>
      <c r="B12" s="3" t="s">
        <v>51</v>
      </c>
      <c r="C12" s="3" t="s">
        <v>70</v>
      </c>
      <c r="D12" s="3" t="s">
        <v>22</v>
      </c>
      <c r="E12" s="3" t="s">
        <v>71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50.207999999999998</v>
      </c>
      <c r="L12" s="3">
        <v>53.637999999999998</v>
      </c>
      <c r="M12" s="3">
        <v>40000</v>
      </c>
      <c r="N12" s="3">
        <v>0</v>
      </c>
      <c r="O12" s="3">
        <v>137200</v>
      </c>
      <c r="P12" s="3">
        <v>0</v>
      </c>
      <c r="Q12" s="3">
        <v>137200</v>
      </c>
      <c r="R12" s="3">
        <v>137200</v>
      </c>
      <c r="S12" s="3">
        <v>0</v>
      </c>
      <c r="T12" s="3">
        <v>0</v>
      </c>
      <c r="U12" s="3">
        <v>0</v>
      </c>
      <c r="V12" s="3">
        <v>100</v>
      </c>
      <c r="W12" s="3">
        <v>0</v>
      </c>
    </row>
    <row r="13" spans="1:23" x14ac:dyDescent="0.25">
      <c r="A13" s="3">
        <v>12</v>
      </c>
      <c r="B13" s="3" t="s">
        <v>51</v>
      </c>
      <c r="C13" s="3" t="s">
        <v>66</v>
      </c>
      <c r="D13" s="3" t="s">
        <v>29</v>
      </c>
      <c r="E13" s="3" t="s">
        <v>67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0.14599999999999999</v>
      </c>
      <c r="L13" s="3">
        <v>0.14899999999999999</v>
      </c>
      <c r="M13" s="3">
        <v>40000</v>
      </c>
      <c r="N13" s="3">
        <v>0</v>
      </c>
      <c r="O13" s="3">
        <v>120</v>
      </c>
      <c r="P13" s="3">
        <v>0</v>
      </c>
      <c r="Q13" s="3">
        <v>120</v>
      </c>
      <c r="R13" s="3">
        <v>120</v>
      </c>
      <c r="S13" s="3">
        <v>0</v>
      </c>
      <c r="T13" s="3">
        <v>0</v>
      </c>
      <c r="U13" s="3">
        <v>0</v>
      </c>
      <c r="V13" s="3">
        <v>100</v>
      </c>
      <c r="W13" s="3">
        <v>0</v>
      </c>
    </row>
    <row r="14" spans="1:23" x14ac:dyDescent="0.25">
      <c r="A14" s="3">
        <v>13</v>
      </c>
      <c r="B14" s="3" t="s">
        <v>51</v>
      </c>
      <c r="C14" s="3" t="s">
        <v>64</v>
      </c>
      <c r="D14" s="3" t="s">
        <v>29</v>
      </c>
      <c r="E14" s="3" t="s">
        <v>65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0.41399999999999998</v>
      </c>
      <c r="L14" s="3">
        <v>0.90500000000000003</v>
      </c>
      <c r="M14" s="3">
        <v>40000</v>
      </c>
      <c r="N14" s="3">
        <v>0</v>
      </c>
      <c r="O14" s="3">
        <v>19640</v>
      </c>
      <c r="P14" s="3">
        <v>0</v>
      </c>
      <c r="Q14" s="3">
        <v>19640</v>
      </c>
      <c r="R14" s="3">
        <v>19640</v>
      </c>
      <c r="S14" s="3">
        <v>0</v>
      </c>
      <c r="T14" s="3">
        <v>0</v>
      </c>
      <c r="U14" s="3">
        <v>0</v>
      </c>
      <c r="V14" s="3">
        <v>100</v>
      </c>
      <c r="W14" s="3">
        <v>0</v>
      </c>
    </row>
    <row r="15" spans="1:23" x14ac:dyDescent="0.25">
      <c r="A15" s="3">
        <v>14</v>
      </c>
      <c r="B15" s="3" t="s">
        <v>51</v>
      </c>
      <c r="C15" s="3" t="s">
        <v>62</v>
      </c>
      <c r="D15" s="3" t="s">
        <v>29</v>
      </c>
      <c r="E15" s="3" t="s">
        <v>63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0.25700000000000001</v>
      </c>
      <c r="L15" s="3">
        <v>0.48599999999999999</v>
      </c>
      <c r="M15" s="3">
        <v>40000</v>
      </c>
      <c r="N15" s="3">
        <v>0</v>
      </c>
      <c r="O15" s="3">
        <v>9160</v>
      </c>
      <c r="P15" s="3">
        <v>0</v>
      </c>
      <c r="Q15" s="3">
        <v>9160</v>
      </c>
      <c r="R15" s="3">
        <v>9160</v>
      </c>
      <c r="S15" s="3">
        <v>0</v>
      </c>
      <c r="T15" s="3">
        <v>0</v>
      </c>
      <c r="U15" s="3">
        <v>0</v>
      </c>
      <c r="V15" s="3">
        <v>100</v>
      </c>
      <c r="W15" s="3">
        <v>0</v>
      </c>
    </row>
    <row r="16" spans="1:23" x14ac:dyDescent="0.25">
      <c r="A16" s="3">
        <v>15</v>
      </c>
      <c r="B16" s="3" t="s">
        <v>51</v>
      </c>
      <c r="C16" s="3" t="s">
        <v>60</v>
      </c>
      <c r="D16" s="3" t="s">
        <v>29</v>
      </c>
      <c r="E16" s="3" t="s">
        <v>61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0.18099999999999999</v>
      </c>
      <c r="L16" s="3">
        <v>0.214</v>
      </c>
      <c r="M16" s="3">
        <v>40000</v>
      </c>
      <c r="N16" s="3">
        <v>0</v>
      </c>
      <c r="O16" s="3">
        <v>1320</v>
      </c>
      <c r="P16" s="3">
        <v>0</v>
      </c>
      <c r="Q16" s="3">
        <v>1320</v>
      </c>
      <c r="R16" s="3">
        <v>1320</v>
      </c>
      <c r="S16" s="3">
        <v>0</v>
      </c>
      <c r="T16" s="3">
        <v>0</v>
      </c>
      <c r="U16" s="3">
        <v>0</v>
      </c>
      <c r="V16" s="3">
        <v>100</v>
      </c>
      <c r="W16" s="3">
        <v>0</v>
      </c>
    </row>
    <row r="17" spans="1:23" x14ac:dyDescent="0.25">
      <c r="A17" s="3">
        <v>16</v>
      </c>
      <c r="B17" s="3" t="s">
        <v>51</v>
      </c>
      <c r="C17" s="3" t="s">
        <v>58</v>
      </c>
      <c r="D17" s="3" t="s">
        <v>29</v>
      </c>
      <c r="E17" s="3" t="s">
        <v>59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0.13300000000000001</v>
      </c>
      <c r="L17" s="3">
        <v>0.16</v>
      </c>
      <c r="M17" s="3">
        <v>40000</v>
      </c>
      <c r="N17" s="3">
        <v>0</v>
      </c>
      <c r="O17" s="3">
        <v>1080</v>
      </c>
      <c r="P17" s="3">
        <v>0</v>
      </c>
      <c r="Q17" s="3">
        <v>1080</v>
      </c>
      <c r="R17" s="3">
        <v>1080</v>
      </c>
      <c r="S17" s="3">
        <v>0</v>
      </c>
      <c r="T17" s="3">
        <v>0</v>
      </c>
      <c r="U17" s="3">
        <v>0</v>
      </c>
      <c r="V17" s="3">
        <v>100</v>
      </c>
      <c r="W17" s="3">
        <v>0</v>
      </c>
    </row>
    <row r="18" spans="1:23" x14ac:dyDescent="0.25">
      <c r="A18" s="3">
        <v>17</v>
      </c>
      <c r="B18" s="3" t="s">
        <v>51</v>
      </c>
      <c r="C18" s="3" t="s">
        <v>56</v>
      </c>
      <c r="D18" s="3" t="s">
        <v>29</v>
      </c>
      <c r="E18" s="3" t="s">
        <v>57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0.157</v>
      </c>
      <c r="L18" s="3">
        <v>0.17599999999999999</v>
      </c>
      <c r="M18" s="3">
        <v>40000</v>
      </c>
      <c r="N18" s="3">
        <v>0</v>
      </c>
      <c r="O18" s="3">
        <v>760</v>
      </c>
      <c r="P18" s="3">
        <v>0</v>
      </c>
      <c r="Q18" s="3">
        <v>760</v>
      </c>
      <c r="R18" s="3">
        <v>760</v>
      </c>
      <c r="S18" s="3">
        <v>0</v>
      </c>
      <c r="T18" s="3">
        <v>0</v>
      </c>
      <c r="U18" s="3">
        <v>0</v>
      </c>
      <c r="V18" s="3">
        <v>100</v>
      </c>
      <c r="W18" s="3">
        <v>0</v>
      </c>
    </row>
    <row r="19" spans="1:23" x14ac:dyDescent="0.25">
      <c r="A19" s="3">
        <v>18</v>
      </c>
      <c r="B19" s="3" t="s">
        <v>51</v>
      </c>
      <c r="C19" s="3" t="s">
        <v>54</v>
      </c>
      <c r="D19" s="3" t="s">
        <v>29</v>
      </c>
      <c r="E19" s="3" t="s">
        <v>55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0.17</v>
      </c>
      <c r="L19" s="3">
        <v>0.19400000000000001</v>
      </c>
      <c r="M19" s="3">
        <v>40000</v>
      </c>
      <c r="N19" s="3">
        <v>0</v>
      </c>
      <c r="O19" s="3">
        <v>960</v>
      </c>
      <c r="P19" s="3">
        <v>0</v>
      </c>
      <c r="Q19" s="3">
        <v>960</v>
      </c>
      <c r="R19" s="3">
        <v>960</v>
      </c>
      <c r="S19" s="3">
        <v>0</v>
      </c>
      <c r="T19" s="3">
        <v>0</v>
      </c>
      <c r="U19" s="3">
        <v>0</v>
      </c>
      <c r="V19" s="3">
        <v>100</v>
      </c>
      <c r="W19" s="3">
        <v>0</v>
      </c>
    </row>
    <row r="20" spans="1:23" x14ac:dyDescent="0.25">
      <c r="A20" s="3">
        <v>19</v>
      </c>
      <c r="B20" s="3" t="s">
        <v>51</v>
      </c>
      <c r="C20" s="3" t="s">
        <v>52</v>
      </c>
      <c r="D20" s="3" t="s">
        <v>29</v>
      </c>
      <c r="E20" s="3" t="s">
        <v>53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0.13500000000000001</v>
      </c>
      <c r="L20" s="3">
        <v>0.18</v>
      </c>
      <c r="M20" s="3">
        <v>40000</v>
      </c>
      <c r="N20" s="3">
        <v>0</v>
      </c>
      <c r="O20" s="3">
        <v>1800</v>
      </c>
      <c r="P20" s="3">
        <v>0</v>
      </c>
      <c r="Q20" s="3">
        <v>1800</v>
      </c>
      <c r="R20" s="3">
        <v>1800</v>
      </c>
      <c r="S20" s="3">
        <v>0</v>
      </c>
      <c r="T20" s="3">
        <v>0</v>
      </c>
      <c r="U20" s="3">
        <v>0</v>
      </c>
      <c r="V20" s="3">
        <v>100</v>
      </c>
      <c r="W20" s="3">
        <v>0</v>
      </c>
    </row>
    <row r="21" spans="1:23" x14ac:dyDescent="0.25">
      <c r="A21" s="3">
        <v>20</v>
      </c>
      <c r="B21" s="3" t="s">
        <v>51</v>
      </c>
      <c r="C21" s="3" t="s">
        <v>68</v>
      </c>
      <c r="D21" s="3" t="s">
        <v>32</v>
      </c>
      <c r="E21" s="3" t="s">
        <v>69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53.063000000000002</v>
      </c>
      <c r="L21" s="3">
        <v>62.591999999999999</v>
      </c>
      <c r="M21" s="3">
        <v>40000</v>
      </c>
      <c r="N21" s="3">
        <v>0</v>
      </c>
      <c r="O21" s="3">
        <v>381160</v>
      </c>
      <c r="P21" s="3">
        <v>0</v>
      </c>
      <c r="Q21" s="3">
        <v>381160</v>
      </c>
      <c r="R21" s="3">
        <v>381160</v>
      </c>
      <c r="S21" s="3">
        <v>0</v>
      </c>
      <c r="T21" s="3">
        <v>0</v>
      </c>
      <c r="U21" s="3">
        <v>0</v>
      </c>
      <c r="V21" s="3">
        <v>100</v>
      </c>
      <c r="W21" s="3">
        <v>0</v>
      </c>
    </row>
    <row r="22" spans="1:23" x14ac:dyDescent="0.25">
      <c r="A22" s="3">
        <v>21</v>
      </c>
      <c r="B22" s="3" t="s">
        <v>25</v>
      </c>
      <c r="C22" s="3" t="s">
        <v>26</v>
      </c>
      <c r="D22" s="3" t="s">
        <v>24</v>
      </c>
      <c r="E22" s="3" t="s">
        <v>27</v>
      </c>
      <c r="F22" s="3">
        <v>1084</v>
      </c>
      <c r="G22" s="3">
        <v>940</v>
      </c>
      <c r="H22" s="3">
        <v>144</v>
      </c>
      <c r="I22" s="3">
        <v>105</v>
      </c>
      <c r="J22" s="3">
        <v>0</v>
      </c>
      <c r="K22" s="3">
        <v>924.63699999999994</v>
      </c>
      <c r="L22" s="3">
        <v>936.178</v>
      </c>
      <c r="M22" s="3">
        <v>20000</v>
      </c>
      <c r="N22" s="3">
        <v>0</v>
      </c>
      <c r="O22" s="3">
        <v>230820</v>
      </c>
      <c r="P22" s="3">
        <v>0</v>
      </c>
      <c r="Q22" s="3">
        <v>31558</v>
      </c>
      <c r="R22" s="3">
        <f>199262-Q22</f>
        <v>167704</v>
      </c>
      <c r="S22" s="3">
        <v>111107.69</v>
      </c>
      <c r="T22" s="3">
        <v>47790.031999999999</v>
      </c>
      <c r="U22" s="3">
        <v>158897.72200000001</v>
      </c>
      <c r="V22" s="3">
        <v>20.260000000000002</v>
      </c>
      <c r="W22" s="3">
        <f t="shared" ref="W22" si="1">(R22-U22)/R22*100</f>
        <v>5.2510840528550249</v>
      </c>
    </row>
  </sheetData>
  <autoFilter ref="A1:AK1">
    <sortState ref="A2:AL136">
      <sortCondition ref="B1"/>
    </sortState>
  </autoFilter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HP-SYSTEM</dc:creator>
  <cp:lastModifiedBy>HP-SYSTEM</cp:lastModifiedBy>
  <dcterms:created xsi:type="dcterms:W3CDTF">2025-11-26T05:44:37Z</dcterms:created>
  <dcterms:modified xsi:type="dcterms:W3CDTF">2025-12-18T06:37:44Z</dcterms:modified>
</cp:coreProperties>
</file>