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59773AA-235F-4392-8C5B-0316A267C7FF}" xr6:coauthVersionLast="47" xr6:coauthVersionMax="47" xr10:uidLastSave="{00000000-0000-0000-0000-000000000000}"/>
  <bookViews>
    <workbookView xWindow="-120" yWindow="-120" windowWidth="29040" windowHeight="15720" activeTab="1" xr2:uid="{E81B8035-8D99-457C-B0B6-5F46C77753BB}"/>
  </bookViews>
  <sheets>
    <sheet name="3" sheetId="1" r:id="rId1"/>
    <sheet name="5.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B">[3]DLC!$GR$107</definedName>
    <definedName name="\C">#REF!</definedName>
    <definedName name="\f">#REF!</definedName>
    <definedName name="\H">'[5]STN WISE EMR'!#REF!</definedName>
    <definedName name="\L">[3]DLC!$HR$111</definedName>
    <definedName name="\P">[3]DLC!$HR$109</definedName>
    <definedName name="\Q">[3]DLC!$GS$323:$GS$335</definedName>
    <definedName name="\V">'[6]R.Hrs. Since Comm'!#REF!</definedName>
    <definedName name="\X">#REF!</definedName>
    <definedName name="\Z">#REF!</definedName>
    <definedName name="_________________________________iv300000">'[7]INSTALLATIONS-99-00'!$EW$22612</definedName>
    <definedName name="________________________________iv300000">'[7]INSTALLATIONS-99-00'!$EW$22612</definedName>
    <definedName name="________________________________SCH6">'[8]04REL'!#REF!</definedName>
    <definedName name="_______________________________BSD1">#REF!</definedName>
    <definedName name="_______________________________BSD2">#REF!</definedName>
    <definedName name="_______________________________CZ1">[9]data!$F$721</definedName>
    <definedName name="_______________________________IED1">#REF!</definedName>
    <definedName name="_______________________________IED2">#REF!</definedName>
    <definedName name="_______________________________iv300000">'[7]INSTALLATIONS-99-00'!$EW$22612</definedName>
    <definedName name="_______________________________LD1">[3]DLC!$K$59:$AF$8180</definedName>
    <definedName name="_______________________________LD2">[3]DLC!$GR$56:$HT$8181</definedName>
    <definedName name="_______________________________LD3">[3]DLC!$HV$57:$IO$8181</definedName>
    <definedName name="_______________________________LD4">[3]DLC!$AH$32:$BE$8180</definedName>
    <definedName name="_______________________________LD5">[3]DLC!$GR$53:$HK$8180</definedName>
    <definedName name="_______________________________LD6">[3]DLC!$GR$69:$HL$8180</definedName>
    <definedName name="_______________________________LR1">#REF!</definedName>
    <definedName name="_______________________________LR2">#REF!</definedName>
    <definedName name="_______________________________SH1">'[10]Executive Summary -Thermal'!$A$4:$H$108</definedName>
    <definedName name="_______________________________SH10">'[10]Executive Summary -Thermal'!$A$4:$G$118</definedName>
    <definedName name="_______________________________SH11">'[10]Executive Summary -Thermal'!$A$4:$H$167</definedName>
    <definedName name="_______________________________SH2">'[10]Executive Summary -Thermal'!$A$4:$H$157</definedName>
    <definedName name="_______________________________SH3">'[10]Executive Summary -Thermal'!$A$4:$H$136</definedName>
    <definedName name="_______________________________SH4">'[10]Executive Summary -Thermal'!$A$4:$H$96</definedName>
    <definedName name="_______________________________SH5">'[10]Executive Summary -Thermal'!$A$4:$H$96</definedName>
    <definedName name="_______________________________SH6">'[10]Executive Summary -Thermal'!$A$4:$H$95</definedName>
    <definedName name="_______________________________SH7">'[10]Executive Summary -Thermal'!$A$4:$H$163</definedName>
    <definedName name="_______________________________SH8">'[10]Executive Summary -Thermal'!$A$4:$H$133</definedName>
    <definedName name="_______________________________SH9">'[10]Executive Summary -Thermal'!$A$4:$H$194</definedName>
    <definedName name="______________________________BSD1">#REF!</definedName>
    <definedName name="______________________________BSD2">#REF!</definedName>
    <definedName name="______________________________CZ1">[9]data!$F$721</definedName>
    <definedName name="______________________________IED1">#REF!</definedName>
    <definedName name="______________________________IED2">#REF!</definedName>
    <definedName name="______________________________iv300000">'[7]INSTALLATIONS-99-00'!$EW$22612</definedName>
    <definedName name="______________________________LD1">[3]DLC!$K$59:$AF$8180</definedName>
    <definedName name="______________________________LD2">[3]DLC!$GR$56:$HT$8181</definedName>
    <definedName name="______________________________LD3">[3]DLC!$HV$57:$IO$8181</definedName>
    <definedName name="______________________________LD4">[3]DLC!$AH$32:$BE$8180</definedName>
    <definedName name="______________________________LD5">[3]DLC!$GR$53:$HK$8180</definedName>
    <definedName name="______________________________LD6">[3]DLC!$GR$69:$HL$8180</definedName>
    <definedName name="______________________________LR1">#REF!</definedName>
    <definedName name="______________________________LR2">#REF!</definedName>
    <definedName name="______________________________SCH6">'[8]04REL'!#REF!</definedName>
    <definedName name="______________________________SH1">'[10]Executive Summary -Thermal'!$A$4:$H$108</definedName>
    <definedName name="______________________________SH10">'[10]Executive Summary -Thermal'!$A$4:$G$118</definedName>
    <definedName name="______________________________SH11">'[10]Executive Summary -Thermal'!$A$4:$H$167</definedName>
    <definedName name="______________________________SH2">'[10]Executive Summary -Thermal'!$A$4:$H$157</definedName>
    <definedName name="______________________________SH3">'[10]Executive Summary -Thermal'!$A$4:$H$136</definedName>
    <definedName name="______________________________SH4">'[10]Executive Summary -Thermal'!$A$4:$H$96</definedName>
    <definedName name="______________________________SH5">'[10]Executive Summary -Thermal'!$A$4:$H$96</definedName>
    <definedName name="______________________________SH6">'[10]Executive Summary -Thermal'!$A$4:$H$95</definedName>
    <definedName name="______________________________SH7">'[10]Executive Summary -Thermal'!$A$4:$H$163</definedName>
    <definedName name="______________________________SH8">'[10]Executive Summary -Thermal'!$A$4:$H$133</definedName>
    <definedName name="______________________________SH9">'[10]Executive Summary -Thermal'!$A$4:$H$194</definedName>
    <definedName name="_____________________________BSD1">#REF!</definedName>
    <definedName name="_____________________________BSD2">#REF!</definedName>
    <definedName name="_____________________________CZ1">[9]data!$F$721</definedName>
    <definedName name="_____________________________IED1">#REF!</definedName>
    <definedName name="_____________________________IED2">#REF!</definedName>
    <definedName name="_____________________________iv300000">'[7]INSTALLATIONS-99-00'!$EW$22612</definedName>
    <definedName name="_____________________________LD1">[3]DLC!$K$59:$AF$8180</definedName>
    <definedName name="_____________________________LD2">[3]DLC!$GR$56:$HT$8181</definedName>
    <definedName name="_____________________________LD3">[3]DLC!$HV$57:$IO$8181</definedName>
    <definedName name="_____________________________LD4">[3]DLC!$AH$32:$BE$8180</definedName>
    <definedName name="_____________________________LD5">[3]DLC!$GR$53:$HK$8180</definedName>
    <definedName name="_____________________________LD6">[3]DLC!$GR$69:$HL$8180</definedName>
    <definedName name="_____________________________LR1">#REF!</definedName>
    <definedName name="_____________________________LR2">#REF!</definedName>
    <definedName name="_____________________________SCH6">'[8]04REL'!#REF!</definedName>
    <definedName name="_____________________________SH1">'[10]Executive Summary -Thermal'!$A$4:$H$108</definedName>
    <definedName name="_____________________________SH10">'[10]Executive Summary -Thermal'!$A$4:$G$118</definedName>
    <definedName name="_____________________________SH11">'[10]Executive Summary -Thermal'!$A$4:$H$167</definedName>
    <definedName name="_____________________________SH2">'[10]Executive Summary -Thermal'!$A$4:$H$157</definedName>
    <definedName name="_____________________________SH3">'[10]Executive Summary -Thermal'!$A$4:$H$136</definedName>
    <definedName name="_____________________________SH4">'[10]Executive Summary -Thermal'!$A$4:$H$96</definedName>
    <definedName name="_____________________________SH5">'[10]Executive Summary -Thermal'!$A$4:$H$96</definedName>
    <definedName name="_____________________________SH6">'[10]Executive Summary -Thermal'!$A$4:$H$95</definedName>
    <definedName name="_____________________________SH7">'[10]Executive Summary -Thermal'!$A$4:$H$163</definedName>
    <definedName name="_____________________________SH8">'[10]Executive Summary -Thermal'!$A$4:$H$133</definedName>
    <definedName name="_____________________________SH9">'[10]Executive Summary -Thermal'!$A$4:$H$194</definedName>
    <definedName name="____________________________BSD1">#REF!</definedName>
    <definedName name="____________________________BSD2">#REF!</definedName>
    <definedName name="____________________________CZ1">[9]data!$F$721</definedName>
    <definedName name="____________________________IED1">#REF!</definedName>
    <definedName name="____________________________IED2">#REF!</definedName>
    <definedName name="____________________________iv300000">'[7]INSTALLATIONS-99-00'!$EW$22612</definedName>
    <definedName name="____________________________LD1">[3]DLC!$K$59:$AF$8180</definedName>
    <definedName name="____________________________LD2">[3]DLC!$GR$56:$HT$8181</definedName>
    <definedName name="____________________________LD3">[3]DLC!$HV$57:$IO$8181</definedName>
    <definedName name="____________________________LD4">[3]DLC!$AH$32:$BE$8180</definedName>
    <definedName name="____________________________LD5">[3]DLC!$GR$53:$HK$8180</definedName>
    <definedName name="____________________________LD6">[3]DLC!$GR$69:$HL$8180</definedName>
    <definedName name="____________________________LR1">#REF!</definedName>
    <definedName name="____________________________LR2">#REF!</definedName>
    <definedName name="____________________________SCH6">'[8]04REL'!#REF!</definedName>
    <definedName name="____________________________SH1">'[10]Executive Summary -Thermal'!$A$4:$H$108</definedName>
    <definedName name="____________________________SH10">'[10]Executive Summary -Thermal'!$A$4:$G$118</definedName>
    <definedName name="____________________________SH11">'[10]Executive Summary -Thermal'!$A$4:$H$167</definedName>
    <definedName name="____________________________SH2">'[10]Executive Summary -Thermal'!$A$4:$H$157</definedName>
    <definedName name="____________________________SH3">'[10]Executive Summary -Thermal'!$A$4:$H$136</definedName>
    <definedName name="____________________________SH4">'[10]Executive Summary -Thermal'!$A$4:$H$96</definedName>
    <definedName name="____________________________SH5">'[10]Executive Summary -Thermal'!$A$4:$H$96</definedName>
    <definedName name="____________________________SH6">'[10]Executive Summary -Thermal'!$A$4:$H$95</definedName>
    <definedName name="____________________________SH7">'[10]Executive Summary -Thermal'!$A$4:$H$163</definedName>
    <definedName name="____________________________SH8">'[10]Executive Summary -Thermal'!$A$4:$H$133</definedName>
    <definedName name="____________________________SH9">'[10]Executive Summary -Thermal'!$A$4:$H$194</definedName>
    <definedName name="___________________________BSD1">#REF!</definedName>
    <definedName name="___________________________BSD2">#REF!</definedName>
    <definedName name="___________________________CZ1">[9]data!$F$721</definedName>
    <definedName name="___________________________IED1">#REF!</definedName>
    <definedName name="___________________________IED2">#REF!</definedName>
    <definedName name="___________________________iv300000">'[7]INSTALLATIONS-99-00'!$EW$22612</definedName>
    <definedName name="___________________________LD1">[3]DLC!$K$59:$AF$8180</definedName>
    <definedName name="___________________________LD2">[3]DLC!$GR$56:$HT$8181</definedName>
    <definedName name="___________________________LD3">[3]DLC!$HV$57:$IO$8181</definedName>
    <definedName name="___________________________LD4">[3]DLC!$AH$32:$BE$8180</definedName>
    <definedName name="___________________________LD5">[3]DLC!$GR$53:$HK$8180</definedName>
    <definedName name="___________________________LD6">[3]DLC!$GR$69:$HL$8180</definedName>
    <definedName name="___________________________LR1">#REF!</definedName>
    <definedName name="___________________________LR2">#REF!</definedName>
    <definedName name="___________________________SCH6">'[8]04REL'!#REF!</definedName>
    <definedName name="___________________________SH1">'[10]Executive Summary -Thermal'!$A$4:$H$108</definedName>
    <definedName name="___________________________SH10">'[10]Executive Summary -Thermal'!$A$4:$G$118</definedName>
    <definedName name="___________________________SH11">'[10]Executive Summary -Thermal'!$A$4:$H$167</definedName>
    <definedName name="___________________________SH2">'[10]Executive Summary -Thermal'!$A$4:$H$157</definedName>
    <definedName name="___________________________SH3">'[10]Executive Summary -Thermal'!$A$4:$H$136</definedName>
    <definedName name="___________________________SH4">'[10]Executive Summary -Thermal'!$A$4:$H$96</definedName>
    <definedName name="___________________________SH5">'[10]Executive Summary -Thermal'!$A$4:$H$96</definedName>
    <definedName name="___________________________SH6">'[10]Executive Summary -Thermal'!$A$4:$H$95</definedName>
    <definedName name="___________________________SH7">'[10]Executive Summary -Thermal'!$A$4:$H$163</definedName>
    <definedName name="___________________________SH8">'[10]Executive Summary -Thermal'!$A$4:$H$133</definedName>
    <definedName name="___________________________SH9">'[10]Executive Summary -Thermal'!$A$4:$H$194</definedName>
    <definedName name="__________________________BSD1">#REF!</definedName>
    <definedName name="__________________________BSD2">#REF!</definedName>
    <definedName name="__________________________CZ1">[9]data!$F$721</definedName>
    <definedName name="__________________________IED1">#REF!</definedName>
    <definedName name="__________________________IED2">#REF!</definedName>
    <definedName name="__________________________iv300000">'[7]INSTALLATIONS-99-00'!$EW$22612</definedName>
    <definedName name="__________________________LD1">[3]DLC!$K$59:$AF$8180</definedName>
    <definedName name="__________________________LD2">[3]DLC!$GR$56:$HT$8181</definedName>
    <definedName name="__________________________LD3">[3]DLC!$HV$57:$IO$8181</definedName>
    <definedName name="__________________________LD4">[3]DLC!$AH$32:$BE$8180</definedName>
    <definedName name="__________________________LD5">[3]DLC!$GR$53:$HK$8180</definedName>
    <definedName name="__________________________LD6">[3]DLC!$GR$69:$HL$8180</definedName>
    <definedName name="__________________________LR1">#REF!</definedName>
    <definedName name="__________________________LR2">#REF!</definedName>
    <definedName name="__________________________SCH6">'[8]04REL'!#REF!</definedName>
    <definedName name="__________________________SH1">'[10]Executive Summary -Thermal'!$A$4:$H$108</definedName>
    <definedName name="__________________________SH10">'[10]Executive Summary -Thermal'!$A$4:$G$118</definedName>
    <definedName name="__________________________SH11">'[10]Executive Summary -Thermal'!$A$4:$H$167</definedName>
    <definedName name="__________________________SH2">'[10]Executive Summary -Thermal'!$A$4:$H$157</definedName>
    <definedName name="__________________________SH3">'[10]Executive Summary -Thermal'!$A$4:$H$136</definedName>
    <definedName name="__________________________SH4">'[10]Executive Summary -Thermal'!$A$4:$H$96</definedName>
    <definedName name="__________________________SH5">'[10]Executive Summary -Thermal'!$A$4:$H$96</definedName>
    <definedName name="__________________________SH6">'[10]Executive Summary -Thermal'!$A$4:$H$95</definedName>
    <definedName name="__________________________SH7">'[10]Executive Summary -Thermal'!$A$4:$H$163</definedName>
    <definedName name="__________________________SH8">'[10]Executive Summary -Thermal'!$A$4:$H$133</definedName>
    <definedName name="__________________________SH9">'[10]Executive Summary -Thermal'!$A$4:$H$194</definedName>
    <definedName name="_________________________BSD1">#REF!</definedName>
    <definedName name="_________________________BSD2">#REF!</definedName>
    <definedName name="_________________________CZ1">[9]data!$F$721</definedName>
    <definedName name="_________________________IED1">#REF!</definedName>
    <definedName name="_________________________IED2">#REF!</definedName>
    <definedName name="_________________________iv300000">'[7]INSTALLATIONS-99-00'!$EW$22612</definedName>
    <definedName name="_________________________LD1">[3]DLC!$K$59:$AF$8180</definedName>
    <definedName name="_________________________LD2">[3]DLC!$GR$56:$HT$8181</definedName>
    <definedName name="_________________________LD3">[3]DLC!$HV$57:$IO$8181</definedName>
    <definedName name="_________________________LD4">[3]DLC!$AH$32:$BE$8180</definedName>
    <definedName name="_________________________LD5">[3]DLC!$GR$53:$HK$8180</definedName>
    <definedName name="_________________________LD6">[3]DLC!$GR$69:$HL$8180</definedName>
    <definedName name="_________________________LR1">#REF!</definedName>
    <definedName name="_________________________LR2">#REF!</definedName>
    <definedName name="_________________________SCH6">'[8]04REL'!#REF!</definedName>
    <definedName name="_________________________SH1">'[10]Executive Summary -Thermal'!$A$4:$H$108</definedName>
    <definedName name="_________________________SH10">'[10]Executive Summary -Thermal'!$A$4:$G$118</definedName>
    <definedName name="_________________________SH11">'[10]Executive Summary -Thermal'!$A$4:$H$167</definedName>
    <definedName name="_________________________SH2">'[10]Executive Summary -Thermal'!$A$4:$H$157</definedName>
    <definedName name="_________________________SH3">'[10]Executive Summary -Thermal'!$A$4:$H$136</definedName>
    <definedName name="_________________________SH4">'[10]Executive Summary -Thermal'!$A$4:$H$96</definedName>
    <definedName name="_________________________SH5">'[10]Executive Summary -Thermal'!$A$4:$H$96</definedName>
    <definedName name="_________________________SH6">'[10]Executive Summary -Thermal'!$A$4:$H$95</definedName>
    <definedName name="_________________________SH7">'[10]Executive Summary -Thermal'!$A$4:$H$163</definedName>
    <definedName name="_________________________SH8">'[10]Executive Summary -Thermal'!$A$4:$H$133</definedName>
    <definedName name="_________________________SH9">'[10]Executive Summary -Thermal'!$A$4:$H$194</definedName>
    <definedName name="________________________BSD1">#REF!</definedName>
    <definedName name="________________________BSD2">#REF!</definedName>
    <definedName name="________________________CZ1">[9]data!$F$721</definedName>
    <definedName name="________________________IED1">#REF!</definedName>
    <definedName name="________________________IED2">#REF!</definedName>
    <definedName name="________________________iv300000">'[7]INSTALLATIONS-99-00'!$EW$22612</definedName>
    <definedName name="________________________LD1">[3]DLC!$K$59:$AF$8180</definedName>
    <definedName name="________________________LD2">[3]DLC!$GR$56:$HT$8181</definedName>
    <definedName name="________________________LD3">[3]DLC!$HV$57:$IO$8181</definedName>
    <definedName name="________________________LD4">[3]DLC!$AH$32:$BE$8180</definedName>
    <definedName name="________________________LD5">[3]DLC!$GR$53:$HK$8180</definedName>
    <definedName name="________________________LD6">[3]DLC!$GR$69:$HL$8180</definedName>
    <definedName name="________________________LR1">#REF!</definedName>
    <definedName name="________________________LR2">#REF!</definedName>
    <definedName name="________________________SCH6">'[8]04REL'!#REF!</definedName>
    <definedName name="________________________SH1">'[10]Executive Summary -Thermal'!$A$4:$H$108</definedName>
    <definedName name="________________________SH10">'[10]Executive Summary -Thermal'!$A$4:$G$118</definedName>
    <definedName name="________________________SH11">'[10]Executive Summary -Thermal'!$A$4:$H$167</definedName>
    <definedName name="________________________SH2">'[10]Executive Summary -Thermal'!$A$4:$H$157</definedName>
    <definedName name="________________________SH3">'[10]Executive Summary -Thermal'!$A$4:$H$136</definedName>
    <definedName name="________________________SH4">'[10]Executive Summary -Thermal'!$A$4:$H$96</definedName>
    <definedName name="________________________SH5">'[10]Executive Summary -Thermal'!$A$4:$H$96</definedName>
    <definedName name="________________________SH6">'[10]Executive Summary -Thermal'!$A$4:$H$95</definedName>
    <definedName name="________________________SH7">'[10]Executive Summary -Thermal'!$A$4:$H$163</definedName>
    <definedName name="________________________SH8">'[10]Executive Summary -Thermal'!$A$4:$H$133</definedName>
    <definedName name="________________________SH9">'[10]Executive Summary -Thermal'!$A$4:$H$194</definedName>
    <definedName name="_______________________BSD1">#REF!</definedName>
    <definedName name="_______________________BSD2">#REF!</definedName>
    <definedName name="_______________________CZ1">[9]data!$F$721</definedName>
    <definedName name="_______________________IED1">#REF!</definedName>
    <definedName name="_______________________IED2">#REF!</definedName>
    <definedName name="_______________________iv300000">'[7]INSTALLATIONS-99-00'!$EW$22612</definedName>
    <definedName name="_______________________LD1">[3]DLC!$K$59:$AF$8180</definedName>
    <definedName name="_______________________LD2">[3]DLC!$GR$56:$HT$8181</definedName>
    <definedName name="_______________________LD3">[3]DLC!$HV$57:$IO$8181</definedName>
    <definedName name="_______________________LD4">[3]DLC!$AH$32:$BE$8180</definedName>
    <definedName name="_______________________LD5">[3]DLC!$GR$53:$HK$8180</definedName>
    <definedName name="_______________________LD6">[3]DLC!$GR$69:$HL$8180</definedName>
    <definedName name="_______________________LR1">#REF!</definedName>
    <definedName name="_______________________LR2">#REF!</definedName>
    <definedName name="_______________________SCH6">'[11]04REL'!#REF!</definedName>
    <definedName name="_______________________SH1">'[10]Executive Summary -Thermal'!$A$4:$H$108</definedName>
    <definedName name="_______________________SH10">'[10]Executive Summary -Thermal'!$A$4:$G$118</definedName>
    <definedName name="_______________________SH11">'[10]Executive Summary -Thermal'!$A$4:$H$167</definedName>
    <definedName name="_______________________SH2">'[10]Executive Summary -Thermal'!$A$4:$H$157</definedName>
    <definedName name="_______________________SH3">'[10]Executive Summary -Thermal'!$A$4:$H$136</definedName>
    <definedName name="_______________________SH4">'[10]Executive Summary -Thermal'!$A$4:$H$96</definedName>
    <definedName name="_______________________SH5">'[10]Executive Summary -Thermal'!$A$4:$H$96</definedName>
    <definedName name="_______________________SH6">'[10]Executive Summary -Thermal'!$A$4:$H$95</definedName>
    <definedName name="_______________________SH7">'[10]Executive Summary -Thermal'!$A$4:$H$163</definedName>
    <definedName name="_______________________SH8">'[10]Executive Summary -Thermal'!$A$4:$H$133</definedName>
    <definedName name="_______________________SH9">'[10]Executive Summary -Thermal'!$A$4:$H$194</definedName>
    <definedName name="______________________BSD1">#REF!</definedName>
    <definedName name="______________________BSD2">#REF!</definedName>
    <definedName name="______________________CZ1">[9]data!$F$721</definedName>
    <definedName name="______________________IED1">#REF!</definedName>
    <definedName name="______________________IED2">#REF!</definedName>
    <definedName name="______________________iv300000">'[7]INSTALLATIONS-99-00'!$EW$22612</definedName>
    <definedName name="______________________LD1">[3]DLC!$K$59:$AF$8180</definedName>
    <definedName name="______________________LD2">[3]DLC!$GR$56:$HT$8181</definedName>
    <definedName name="______________________LD3">[3]DLC!$HV$57:$IO$8181</definedName>
    <definedName name="______________________LD4">[3]DLC!$AH$32:$BE$8180</definedName>
    <definedName name="______________________LD5">[3]DLC!$GR$53:$HK$8180</definedName>
    <definedName name="______________________LD6">[3]DLC!$GR$69:$HL$8180</definedName>
    <definedName name="______________________LR1">#REF!</definedName>
    <definedName name="______________________LR2">#REF!</definedName>
    <definedName name="______________________SCH6">'[8]04REL'!#REF!</definedName>
    <definedName name="______________________SH1">'[10]Executive Summary -Thermal'!$A$4:$H$108</definedName>
    <definedName name="______________________SH10">'[10]Executive Summary -Thermal'!$A$4:$G$118</definedName>
    <definedName name="______________________SH11">'[10]Executive Summary -Thermal'!$A$4:$H$167</definedName>
    <definedName name="______________________SH2">'[10]Executive Summary -Thermal'!$A$4:$H$157</definedName>
    <definedName name="______________________SH3">'[10]Executive Summary -Thermal'!$A$4:$H$136</definedName>
    <definedName name="______________________SH4">'[10]Executive Summary -Thermal'!$A$4:$H$96</definedName>
    <definedName name="______________________SH5">'[10]Executive Summary -Thermal'!$A$4:$H$96</definedName>
    <definedName name="______________________SH6">'[10]Executive Summary -Thermal'!$A$4:$H$95</definedName>
    <definedName name="______________________SH7">'[10]Executive Summary -Thermal'!$A$4:$H$163</definedName>
    <definedName name="______________________SH8">'[10]Executive Summary -Thermal'!$A$4:$H$133</definedName>
    <definedName name="______________________SH9">'[10]Executive Summary -Thermal'!$A$4:$H$194</definedName>
    <definedName name="_____________________BSD1">#REF!</definedName>
    <definedName name="_____________________BSD2">#REF!</definedName>
    <definedName name="_____________________CZ1">[12]data!$F$721</definedName>
    <definedName name="_____________________IED1">#REF!</definedName>
    <definedName name="_____________________IED2">#REF!</definedName>
    <definedName name="_____________________iv300000">'[7]INSTALLATIONS-99-00'!$EW$22612</definedName>
    <definedName name="_____________________LD1">[3]DLC!$K$59:$AF$8180</definedName>
    <definedName name="_____________________LD2">[3]DLC!$GR$56:$HT$8181</definedName>
    <definedName name="_____________________LD3">[3]DLC!$HV$57:$IO$8181</definedName>
    <definedName name="_____________________LD4">[3]DLC!$AH$32:$BE$8180</definedName>
    <definedName name="_____________________LD5">[3]DLC!$GR$53:$HK$8180</definedName>
    <definedName name="_____________________LD6">[3]DLC!$GR$69:$HL$8180</definedName>
    <definedName name="_____________________LR1">#REF!</definedName>
    <definedName name="_____________________LR2">#REF!</definedName>
    <definedName name="_____________________SCH6">'[11]04REL'!#REF!</definedName>
    <definedName name="_____________________SH1">'[10]Executive Summary -Thermal'!$A$4:$H$108</definedName>
    <definedName name="_____________________SH10">'[10]Executive Summary -Thermal'!$A$4:$G$118</definedName>
    <definedName name="_____________________SH11">'[10]Executive Summary -Thermal'!$A$4:$H$167</definedName>
    <definedName name="_____________________SH2">'[10]Executive Summary -Thermal'!$A$4:$H$157</definedName>
    <definedName name="_____________________SH3">'[10]Executive Summary -Thermal'!$A$4:$H$136</definedName>
    <definedName name="_____________________SH4">'[10]Executive Summary -Thermal'!$A$4:$H$96</definedName>
    <definedName name="_____________________SH5">'[10]Executive Summary -Thermal'!$A$4:$H$96</definedName>
    <definedName name="_____________________SH6">'[10]Executive Summary -Thermal'!$A$4:$H$95</definedName>
    <definedName name="_____________________SH7">'[10]Executive Summary -Thermal'!$A$4:$H$163</definedName>
    <definedName name="_____________________SH8">'[10]Executive Summary -Thermal'!$A$4:$H$133</definedName>
    <definedName name="_____________________SH9">'[10]Executive Summary -Thermal'!$A$4:$H$194</definedName>
    <definedName name="____________________BSD1">#REF!</definedName>
    <definedName name="____________________BSD2">#REF!</definedName>
    <definedName name="____________________CZ1">[12]data!$F$721</definedName>
    <definedName name="____________________IED1">#REF!</definedName>
    <definedName name="____________________IED2">#REF!</definedName>
    <definedName name="____________________iv300000">'[7]INSTALLATIONS-99-00'!$EW$22612</definedName>
    <definedName name="____________________LD1">[3]DLC!$K$59:$AF$8180</definedName>
    <definedName name="____________________LD2">[3]DLC!$GR$56:$HT$8181</definedName>
    <definedName name="____________________LD3">[3]DLC!$HV$57:$IO$8181</definedName>
    <definedName name="____________________LD4">[3]DLC!$AH$32:$BE$8180</definedName>
    <definedName name="____________________LD5">[3]DLC!$GR$53:$HK$8180</definedName>
    <definedName name="____________________LD6">[3]DLC!$GR$69:$HL$8180</definedName>
    <definedName name="____________________LR1">#REF!</definedName>
    <definedName name="____________________LR2">#REF!</definedName>
    <definedName name="____________________SCH6">'[11]04REL'!#REF!</definedName>
    <definedName name="____________________SH1">'[10]Executive Summary -Thermal'!$A$4:$H$108</definedName>
    <definedName name="____________________SH10">'[10]Executive Summary -Thermal'!$A$4:$G$118</definedName>
    <definedName name="____________________SH11">'[10]Executive Summary -Thermal'!$A$4:$H$167</definedName>
    <definedName name="____________________SH2">'[10]Executive Summary -Thermal'!$A$4:$H$157</definedName>
    <definedName name="____________________SH3">'[10]Executive Summary -Thermal'!$A$4:$H$136</definedName>
    <definedName name="____________________SH4">'[10]Executive Summary -Thermal'!$A$4:$H$96</definedName>
    <definedName name="____________________SH5">'[10]Executive Summary -Thermal'!$A$4:$H$96</definedName>
    <definedName name="____________________SH6">'[10]Executive Summary -Thermal'!$A$4:$H$95</definedName>
    <definedName name="____________________SH7">'[10]Executive Summary -Thermal'!$A$4:$H$163</definedName>
    <definedName name="____________________SH8">'[10]Executive Summary -Thermal'!$A$4:$H$133</definedName>
    <definedName name="____________________SH9">'[10]Executive Summary -Thermal'!$A$4:$H$194</definedName>
    <definedName name="___________________BSD1">#REF!</definedName>
    <definedName name="___________________BSD2">#REF!</definedName>
    <definedName name="___________________CZ1">[12]data!$F$721</definedName>
    <definedName name="___________________IED1">#REF!</definedName>
    <definedName name="___________________IED2">#REF!</definedName>
    <definedName name="___________________iv300000">'[7]INSTALLATIONS-99-00'!$EW$22612</definedName>
    <definedName name="___________________LD1">[3]DLC!$K$59:$AF$8180</definedName>
    <definedName name="___________________LD2">[3]DLC!$GR$56:$HT$8181</definedName>
    <definedName name="___________________LD3">[3]DLC!$HV$57:$IO$8181</definedName>
    <definedName name="___________________LD4">[3]DLC!$AH$32:$BE$8180</definedName>
    <definedName name="___________________LD5">[3]DLC!$GR$53:$HK$8180</definedName>
    <definedName name="___________________LD6">[3]DLC!$GR$69:$HL$8180</definedName>
    <definedName name="___________________LR1">#REF!</definedName>
    <definedName name="___________________LR2">#REF!</definedName>
    <definedName name="___________________SCH6">'[8]04REL'!#REF!</definedName>
    <definedName name="___________________SH1">'[10]Executive Summary -Thermal'!$A$4:$H$108</definedName>
    <definedName name="___________________SH10">'[10]Executive Summary -Thermal'!$A$4:$G$118</definedName>
    <definedName name="___________________SH11">'[10]Executive Summary -Thermal'!$A$4:$H$167</definedName>
    <definedName name="___________________SH2">'[10]Executive Summary -Thermal'!$A$4:$H$157</definedName>
    <definedName name="___________________SH3">'[10]Executive Summary -Thermal'!$A$4:$H$136</definedName>
    <definedName name="___________________SH4">'[10]Executive Summary -Thermal'!$A$4:$H$96</definedName>
    <definedName name="___________________SH5">'[10]Executive Summary -Thermal'!$A$4:$H$96</definedName>
    <definedName name="___________________SH6">'[10]Executive Summary -Thermal'!$A$4:$H$95</definedName>
    <definedName name="___________________SH7">'[10]Executive Summary -Thermal'!$A$4:$H$163</definedName>
    <definedName name="___________________SH8">'[10]Executive Summary -Thermal'!$A$4:$H$133</definedName>
    <definedName name="___________________SH9">'[10]Executive Summary -Thermal'!$A$4:$H$194</definedName>
    <definedName name="__________________BSD1">#REF!</definedName>
    <definedName name="__________________BSD2">#REF!</definedName>
    <definedName name="__________________CZ1">[12]data!$F$721</definedName>
    <definedName name="__________________IED1">#REF!</definedName>
    <definedName name="__________________IED2">#REF!</definedName>
    <definedName name="__________________iv300000">'[7]INSTALLATIONS-99-00'!$EW$22612</definedName>
    <definedName name="__________________LD1">[3]DLC!$K$59:$AF$8180</definedName>
    <definedName name="__________________LD2">[3]DLC!$GR$56:$HT$8181</definedName>
    <definedName name="__________________LD3">[3]DLC!$HV$57:$IO$8181</definedName>
    <definedName name="__________________LD4">[3]DLC!$AH$32:$BE$8180</definedName>
    <definedName name="__________________LD5">[3]DLC!$GR$53:$HK$8180</definedName>
    <definedName name="__________________LD6">[3]DLC!$GR$69:$HL$8180</definedName>
    <definedName name="__________________LR1">#REF!</definedName>
    <definedName name="__________________LR2">#REF!</definedName>
    <definedName name="__________________SCH6">'[11]04REL'!#REF!</definedName>
    <definedName name="__________________SH1">'[10]Executive Summary -Thermal'!$A$4:$H$108</definedName>
    <definedName name="__________________SH10">'[10]Executive Summary -Thermal'!$A$4:$G$118</definedName>
    <definedName name="__________________SH11">'[10]Executive Summary -Thermal'!$A$4:$H$167</definedName>
    <definedName name="__________________SH2">'[10]Executive Summary -Thermal'!$A$4:$H$157</definedName>
    <definedName name="__________________SH3">'[10]Executive Summary -Thermal'!$A$4:$H$136</definedName>
    <definedName name="__________________SH4">'[10]Executive Summary -Thermal'!$A$4:$H$96</definedName>
    <definedName name="__________________SH5">'[10]Executive Summary -Thermal'!$A$4:$H$96</definedName>
    <definedName name="__________________SH6">'[10]Executive Summary -Thermal'!$A$4:$H$95</definedName>
    <definedName name="__________________SH7">'[10]Executive Summary -Thermal'!$A$4:$H$163</definedName>
    <definedName name="__________________SH8">'[10]Executive Summary -Thermal'!$A$4:$H$133</definedName>
    <definedName name="__________________SH9">'[10]Executive Summary -Thermal'!$A$4:$H$194</definedName>
    <definedName name="_________________BSD1">#REF!</definedName>
    <definedName name="_________________BSD2">#REF!</definedName>
    <definedName name="_________________CZ1">[12]data!$F$721</definedName>
    <definedName name="_________________IED1">#REF!</definedName>
    <definedName name="_________________IED2">#REF!</definedName>
    <definedName name="_________________iv300000">'[7]INSTALLATIONS-99-00'!$EW$22612</definedName>
    <definedName name="_________________LD1">[3]DLC!$K$59:$AF$8180</definedName>
    <definedName name="_________________LD2">[3]DLC!$GR$56:$HT$8181</definedName>
    <definedName name="_________________LD3">[3]DLC!$HV$57:$IO$8181</definedName>
    <definedName name="_________________LD4">[3]DLC!$AH$32:$BE$8180</definedName>
    <definedName name="_________________LD5">[3]DLC!$GR$53:$HK$8180</definedName>
    <definedName name="_________________LD6">[3]DLC!$GR$69:$HL$8180</definedName>
    <definedName name="_________________LR1">#REF!</definedName>
    <definedName name="_________________LR2">#REF!</definedName>
    <definedName name="_________________SCH6">'[11]04REL'!#REF!</definedName>
    <definedName name="_________________SH1">'[10]Executive Summary -Thermal'!$A$4:$H$108</definedName>
    <definedName name="_________________SH10">'[10]Executive Summary -Thermal'!$A$4:$G$118</definedName>
    <definedName name="_________________SH11">'[10]Executive Summary -Thermal'!$A$4:$H$167</definedName>
    <definedName name="_________________SH2">'[10]Executive Summary -Thermal'!$A$4:$H$157</definedName>
    <definedName name="_________________SH3">'[10]Executive Summary -Thermal'!$A$4:$H$136</definedName>
    <definedName name="_________________SH4">'[10]Executive Summary -Thermal'!$A$4:$H$96</definedName>
    <definedName name="_________________SH5">'[10]Executive Summary -Thermal'!$A$4:$H$96</definedName>
    <definedName name="_________________SH6">'[10]Executive Summary -Thermal'!$A$4:$H$95</definedName>
    <definedName name="_________________SH7">'[10]Executive Summary -Thermal'!$A$4:$H$163</definedName>
    <definedName name="_________________SH8">'[10]Executive Summary -Thermal'!$A$4:$H$133</definedName>
    <definedName name="_________________SH9">'[10]Executive Summary -Thermal'!$A$4:$H$194</definedName>
    <definedName name="________________BSD1">#REF!</definedName>
    <definedName name="________________BSD2">#REF!</definedName>
    <definedName name="________________CZ1">[12]data!$F$721</definedName>
    <definedName name="________________IED1">#REF!</definedName>
    <definedName name="________________IED2">#REF!</definedName>
    <definedName name="________________iv300000">'[7]INSTALLATIONS-99-00'!$EW$22612</definedName>
    <definedName name="________________LD1">[3]DLC!$K$59:$AF$8180</definedName>
    <definedName name="________________LD2">[3]DLC!$GR$56:$HT$8181</definedName>
    <definedName name="________________LD3">[3]DLC!$HV$57:$IO$8181</definedName>
    <definedName name="________________LD4">[3]DLC!$AH$32:$BE$8180</definedName>
    <definedName name="________________LD5">[3]DLC!$GR$53:$HK$8180</definedName>
    <definedName name="________________LD6">[3]DLC!$GR$69:$HL$8180</definedName>
    <definedName name="________________LR1">#REF!</definedName>
    <definedName name="________________LR2">#REF!</definedName>
    <definedName name="________________SCH6">'[11]04REL'!#REF!</definedName>
    <definedName name="________________SH1">'[10]Executive Summary -Thermal'!$A$4:$H$108</definedName>
    <definedName name="________________SH10">'[10]Executive Summary -Thermal'!$A$4:$G$118</definedName>
    <definedName name="________________SH11">'[10]Executive Summary -Thermal'!$A$4:$H$167</definedName>
    <definedName name="________________SH2">'[10]Executive Summary -Thermal'!$A$4:$H$157</definedName>
    <definedName name="________________SH3">'[10]Executive Summary -Thermal'!$A$4:$H$136</definedName>
    <definedName name="________________SH4">'[10]Executive Summary -Thermal'!$A$4:$H$96</definedName>
    <definedName name="________________SH5">'[10]Executive Summary -Thermal'!$A$4:$H$96</definedName>
    <definedName name="________________SH6">'[10]Executive Summary -Thermal'!$A$4:$H$95</definedName>
    <definedName name="________________SH7">'[10]Executive Summary -Thermal'!$A$4:$H$163</definedName>
    <definedName name="________________SH8">'[10]Executive Summary -Thermal'!$A$4:$H$133</definedName>
    <definedName name="________________SH9">'[10]Executive Summary -Thermal'!$A$4:$H$194</definedName>
    <definedName name="_______________BSD1">#REF!</definedName>
    <definedName name="_______________BSD2">#REF!</definedName>
    <definedName name="_______________CZ1">[12]data!$F$721</definedName>
    <definedName name="_______________IED1">#REF!</definedName>
    <definedName name="_______________IED2">#REF!</definedName>
    <definedName name="_______________III7">"$C4.$#REF!$#REF!"</definedName>
    <definedName name="_______________iv300000">'[7]INSTALLATIONS-99-00'!$EW$22612</definedName>
    <definedName name="_______________LD1">[3]DLC!$K$59:$AF$8180</definedName>
    <definedName name="_______________LD2">[3]DLC!$GR$56:$HT$8181</definedName>
    <definedName name="_______________LD3">[3]DLC!$HV$57:$IO$8181</definedName>
    <definedName name="_______________LD4">[3]DLC!$AH$32:$BE$8180</definedName>
    <definedName name="_______________LD5">[3]DLC!$GR$53:$HK$8180</definedName>
    <definedName name="_______________LD6">[3]DLC!$GR$69:$HL$8180</definedName>
    <definedName name="_______________LR1">#REF!</definedName>
    <definedName name="_______________LR2">#REF!</definedName>
    <definedName name="_______________SCH6">'[11]04REL'!#REF!</definedName>
    <definedName name="_______________SH1">'[10]Executive Summary -Thermal'!$A$4:$H$108</definedName>
    <definedName name="_______________SH10">'[10]Executive Summary -Thermal'!$A$4:$G$118</definedName>
    <definedName name="_______________SH11">'[10]Executive Summary -Thermal'!$A$4:$H$167</definedName>
    <definedName name="_______________SH2">'[10]Executive Summary -Thermal'!$A$4:$H$157</definedName>
    <definedName name="_______________SH3">'[10]Executive Summary -Thermal'!$A$4:$H$136</definedName>
    <definedName name="_______________SH4">'[10]Executive Summary -Thermal'!$A$4:$H$96</definedName>
    <definedName name="_______________SH5">'[10]Executive Summary -Thermal'!$A$4:$H$96</definedName>
    <definedName name="_______________SH6">'[10]Executive Summary -Thermal'!$A$4:$H$95</definedName>
    <definedName name="_______________SH7">'[10]Executive Summary -Thermal'!$A$4:$H$163</definedName>
    <definedName name="_______________SH8">'[10]Executive Summary -Thermal'!$A$4:$H$133</definedName>
    <definedName name="_______________SH9">'[10]Executive Summary -Thermal'!$A$4:$H$194</definedName>
    <definedName name="______________BSD1">#REF!</definedName>
    <definedName name="______________BSD2">#REF!</definedName>
    <definedName name="______________CZ1">[12]data!$F$721</definedName>
    <definedName name="______________IED1">#REF!</definedName>
    <definedName name="______________IED2">#REF!</definedName>
    <definedName name="______________III7">"$C4.$#REF!$#REF!"</definedName>
    <definedName name="______________iv300000">'[7]INSTALLATIONS-99-00'!$EW$22612</definedName>
    <definedName name="______________LD1">[3]DLC!$K$59:$AF$8180</definedName>
    <definedName name="______________LD2">[3]DLC!$GR$56:$HT$8181</definedName>
    <definedName name="______________LD3">[3]DLC!$HV$57:$IO$8181</definedName>
    <definedName name="______________LD4">[3]DLC!$AH$32:$BE$8180</definedName>
    <definedName name="______________LD5">[3]DLC!$GR$53:$HK$8180</definedName>
    <definedName name="______________LD6">[3]DLC!$GR$69:$HL$8180</definedName>
    <definedName name="______________LR1">#REF!</definedName>
    <definedName name="______________LR2">#REF!</definedName>
    <definedName name="______________SCH6">'[11]04REL'!#REF!</definedName>
    <definedName name="______________SH1">'[10]Executive Summary -Thermal'!$A$4:$H$108</definedName>
    <definedName name="______________SH10">'[10]Executive Summary -Thermal'!$A$4:$G$118</definedName>
    <definedName name="______________SH11">'[10]Executive Summary -Thermal'!$A$4:$H$167</definedName>
    <definedName name="______________SH2">'[10]Executive Summary -Thermal'!$A$4:$H$157</definedName>
    <definedName name="______________SH3">'[10]Executive Summary -Thermal'!$A$4:$H$136</definedName>
    <definedName name="______________SH4">'[10]Executive Summary -Thermal'!$A$4:$H$96</definedName>
    <definedName name="______________SH5">'[10]Executive Summary -Thermal'!$A$4:$H$96</definedName>
    <definedName name="______________SH6">'[10]Executive Summary -Thermal'!$A$4:$H$95</definedName>
    <definedName name="______________SH7">'[10]Executive Summary -Thermal'!$A$4:$H$163</definedName>
    <definedName name="______________SH8">'[10]Executive Summary -Thermal'!$A$4:$H$133</definedName>
    <definedName name="______________SH9">'[10]Executive Summary -Thermal'!$A$4:$H$194</definedName>
    <definedName name="_____________BSD1">#REF!</definedName>
    <definedName name="_____________BSD2">#REF!</definedName>
    <definedName name="_____________CZ1">[9]data!$F$721</definedName>
    <definedName name="_____________IED1">#REF!</definedName>
    <definedName name="_____________IED2">#REF!</definedName>
    <definedName name="_____________III7">"$C4.$#REF!$#REF!"</definedName>
    <definedName name="_____________iv300000">'[7]INSTALLATIONS-99-00'!$EW$22612</definedName>
    <definedName name="_____________LD1">[3]DLC!$K$59:$AF$8180</definedName>
    <definedName name="_____________LD2">[3]DLC!$GR$56:$HT$8181</definedName>
    <definedName name="_____________LD3">[3]DLC!$HV$57:$IO$8181</definedName>
    <definedName name="_____________LD4">[3]DLC!$AH$32:$BE$8180</definedName>
    <definedName name="_____________LD5">[3]DLC!$GR$53:$HK$8180</definedName>
    <definedName name="_____________LD6">[3]DLC!$GR$69:$HL$8180</definedName>
    <definedName name="_____________LR1">#REF!</definedName>
    <definedName name="_____________LR2">#REF!</definedName>
    <definedName name="_____________SCH6">'[8]04REL'!#REF!</definedName>
    <definedName name="_____________SH1">'[10]Executive Summary -Thermal'!$A$4:$H$108</definedName>
    <definedName name="_____________SH10">'[10]Executive Summary -Thermal'!$A$4:$G$118</definedName>
    <definedName name="_____________SH11">'[10]Executive Summary -Thermal'!$A$4:$H$167</definedName>
    <definedName name="_____________SH2">'[10]Executive Summary -Thermal'!$A$4:$H$157</definedName>
    <definedName name="_____________SH3">'[10]Executive Summary -Thermal'!$A$4:$H$136</definedName>
    <definedName name="_____________SH4">'[10]Executive Summary -Thermal'!$A$4:$H$96</definedName>
    <definedName name="_____________SH5">'[10]Executive Summary -Thermal'!$A$4:$H$96</definedName>
    <definedName name="_____________SH6">'[10]Executive Summary -Thermal'!$A$4:$H$95</definedName>
    <definedName name="_____________SH7">'[10]Executive Summary -Thermal'!$A$4:$H$163</definedName>
    <definedName name="_____________SH8">'[10]Executive Summary -Thermal'!$A$4:$H$133</definedName>
    <definedName name="_____________SH9">'[10]Executive Summary -Thermal'!$A$4:$H$194</definedName>
    <definedName name="____________BSD1">#REF!</definedName>
    <definedName name="____________BSD2">#REF!</definedName>
    <definedName name="____________CZ1">[12]data!$F$721</definedName>
    <definedName name="____________IED1">#REF!</definedName>
    <definedName name="____________IED2">#REF!</definedName>
    <definedName name="____________III7">"$C4.$#REF!$#REF!"</definedName>
    <definedName name="____________iv300000">'[13]INSTALLATIONS-99-00'!$EW$22612</definedName>
    <definedName name="____________LD1">[3]DLC!$K$59:$AF$8180</definedName>
    <definedName name="____________LD2">[3]DLC!$GR$56:$HT$8181</definedName>
    <definedName name="____________LD3">[3]DLC!$HV$57:$IO$8181</definedName>
    <definedName name="____________LD4">[3]DLC!$AH$32:$BE$8180</definedName>
    <definedName name="____________LD5">[3]DLC!$GR$53:$HK$8180</definedName>
    <definedName name="____________LD6">[3]DLC!$GR$69:$HL$8180</definedName>
    <definedName name="____________LR1">#REF!</definedName>
    <definedName name="____________LR2">#REF!</definedName>
    <definedName name="____________SCH6">'[11]04REL'!#REF!</definedName>
    <definedName name="____________SH1">'[10]Executive Summary -Thermal'!$A$4:$H$108</definedName>
    <definedName name="____________SH10">'[10]Executive Summary -Thermal'!$A$4:$G$118</definedName>
    <definedName name="____________SH11">'[10]Executive Summary -Thermal'!$A$4:$H$167</definedName>
    <definedName name="____________SH2">'[10]Executive Summary -Thermal'!$A$4:$H$157</definedName>
    <definedName name="____________SH3">'[10]Executive Summary -Thermal'!$A$4:$H$136</definedName>
    <definedName name="____________SH4">'[10]Executive Summary -Thermal'!$A$4:$H$96</definedName>
    <definedName name="____________SH5">'[10]Executive Summary -Thermal'!$A$4:$H$96</definedName>
    <definedName name="____________SH6">'[10]Executive Summary -Thermal'!$A$4:$H$95</definedName>
    <definedName name="____________SH7">'[10]Executive Summary -Thermal'!$A$4:$H$163</definedName>
    <definedName name="____________SH8">'[10]Executive Summary -Thermal'!$A$4:$H$133</definedName>
    <definedName name="____________SH9">'[10]Executive Summary -Thermal'!$A$4:$H$194</definedName>
    <definedName name="___________BSD1">#REF!</definedName>
    <definedName name="___________BSD2">#REF!</definedName>
    <definedName name="___________CZ1">[12]data!$F$721</definedName>
    <definedName name="___________IED1">#REF!</definedName>
    <definedName name="___________IED2">#REF!</definedName>
    <definedName name="___________III7">"$C4.$#REF!$#REF!"</definedName>
    <definedName name="___________iv300000">'[7]INSTALLATIONS-99-00'!$EW$22612</definedName>
    <definedName name="___________LD1">[3]DLC!$K$59:$AF$8180</definedName>
    <definedName name="___________LD2">[3]DLC!$GR$56:$HT$8181</definedName>
    <definedName name="___________LD3">[3]DLC!$HV$57:$IO$8181</definedName>
    <definedName name="___________LD4">[3]DLC!$AH$32:$BE$8180</definedName>
    <definedName name="___________LD5">[3]DLC!$GR$53:$HK$8180</definedName>
    <definedName name="___________LD6">[3]DLC!$GR$69:$HL$8180</definedName>
    <definedName name="___________LR1">#REF!</definedName>
    <definedName name="___________LR2">#REF!</definedName>
    <definedName name="___________SCH6">'[11]04REL'!#REF!</definedName>
    <definedName name="___________SH1">'[10]Executive Summary -Thermal'!$A$4:$H$108</definedName>
    <definedName name="___________SH10">'[10]Executive Summary -Thermal'!$A$4:$G$118</definedName>
    <definedName name="___________SH11">'[10]Executive Summary -Thermal'!$A$4:$H$167</definedName>
    <definedName name="___________SH2">'[10]Executive Summary -Thermal'!$A$4:$H$157</definedName>
    <definedName name="___________SH3">'[10]Executive Summary -Thermal'!$A$4:$H$136</definedName>
    <definedName name="___________SH4">'[10]Executive Summary -Thermal'!$A$4:$H$96</definedName>
    <definedName name="___________SH5">'[10]Executive Summary -Thermal'!$A$4:$H$96</definedName>
    <definedName name="___________SH6">'[10]Executive Summary -Thermal'!$A$4:$H$95</definedName>
    <definedName name="___________SH7">'[10]Executive Summary -Thermal'!$A$4:$H$163</definedName>
    <definedName name="___________SH8">'[10]Executive Summary -Thermal'!$A$4:$H$133</definedName>
    <definedName name="___________SH9">'[10]Executive Summary -Thermal'!$A$4:$H$194</definedName>
    <definedName name="__________BSD1">#REF!</definedName>
    <definedName name="__________BSD2">#REF!</definedName>
    <definedName name="__________CZ1">[12]data!$F$721</definedName>
    <definedName name="__________IED1">#REF!</definedName>
    <definedName name="__________IED2">#REF!</definedName>
    <definedName name="__________III7">"$C4.$#REF!$#REF!"</definedName>
    <definedName name="__________iv300000">'[7]INSTALLATIONS-99-00'!$EW$22612</definedName>
    <definedName name="__________LD1">[3]DLC!$K$59:$AF$8180</definedName>
    <definedName name="__________LD2">[3]DLC!$GR$56:$HT$8181</definedName>
    <definedName name="__________LD3">[3]DLC!$HV$57:$IO$8181</definedName>
    <definedName name="__________LD4">[3]DLC!$AH$32:$BE$8180</definedName>
    <definedName name="__________LD5">[3]DLC!$GR$53:$HK$8180</definedName>
    <definedName name="__________LD6">[3]DLC!$GR$69:$HL$8180</definedName>
    <definedName name="__________LR1">#REF!</definedName>
    <definedName name="__________LR2">#REF!</definedName>
    <definedName name="__________SCH6">'[11]04REL'!#REF!</definedName>
    <definedName name="__________SH1">'[10]Executive Summary -Thermal'!$A$4:$H$108</definedName>
    <definedName name="__________SH10">'[10]Executive Summary -Thermal'!$A$4:$G$118</definedName>
    <definedName name="__________SH11">'[10]Executive Summary -Thermal'!$A$4:$H$167</definedName>
    <definedName name="__________SH2">'[10]Executive Summary -Thermal'!$A$4:$H$157</definedName>
    <definedName name="__________SH3">'[10]Executive Summary -Thermal'!$A$4:$H$136</definedName>
    <definedName name="__________SH4">'[10]Executive Summary -Thermal'!$A$4:$H$96</definedName>
    <definedName name="__________SH5">'[10]Executive Summary -Thermal'!$A$4:$H$96</definedName>
    <definedName name="__________SH6">'[10]Executive Summary -Thermal'!$A$4:$H$95</definedName>
    <definedName name="__________SH7">'[10]Executive Summary -Thermal'!$A$4:$H$163</definedName>
    <definedName name="__________SH8">'[10]Executive Summary -Thermal'!$A$4:$H$133</definedName>
    <definedName name="__________SH9">'[10]Executive Summary -Thermal'!$A$4:$H$194</definedName>
    <definedName name="_________BSD1">#REF!</definedName>
    <definedName name="_________BSD2">#REF!</definedName>
    <definedName name="_________CZ1">[12]data!$F$721</definedName>
    <definedName name="_________IED1">#REF!</definedName>
    <definedName name="_________IED2">#REF!</definedName>
    <definedName name="_________III7">"$C4.$#REF!$#REF!"</definedName>
    <definedName name="_________iv300000">'[7]INSTALLATIONS-99-00'!$EW$22612</definedName>
    <definedName name="_________LD1">[3]DLC!$K$59:$AF$8180</definedName>
    <definedName name="_________LD2">[3]DLC!$GR$56:$HT$8181</definedName>
    <definedName name="_________LD3">[3]DLC!$HV$57:$IO$8181</definedName>
    <definedName name="_________LD4">[3]DLC!$AH$32:$BE$8180</definedName>
    <definedName name="_________LD5">[3]DLC!$GR$53:$HK$8180</definedName>
    <definedName name="_________LD6">[3]DLC!$GR$69:$HL$8180</definedName>
    <definedName name="_________LR1">#REF!</definedName>
    <definedName name="_________LR2">#REF!</definedName>
    <definedName name="_________SCH6">'[11]04REL'!#REF!</definedName>
    <definedName name="_________SH1">'[10]Executive Summary -Thermal'!$A$4:$H$108</definedName>
    <definedName name="_________SH10">'[10]Executive Summary -Thermal'!$A$4:$G$118</definedName>
    <definedName name="_________SH11">'[10]Executive Summary -Thermal'!$A$4:$H$167</definedName>
    <definedName name="_________SH2">'[10]Executive Summary -Thermal'!$A$4:$H$157</definedName>
    <definedName name="_________SH3">'[10]Executive Summary -Thermal'!$A$4:$H$136</definedName>
    <definedName name="_________SH4">'[10]Executive Summary -Thermal'!$A$4:$H$96</definedName>
    <definedName name="_________SH5">'[10]Executive Summary -Thermal'!$A$4:$H$96</definedName>
    <definedName name="_________SH6">'[10]Executive Summary -Thermal'!$A$4:$H$95</definedName>
    <definedName name="_________SH7">'[10]Executive Summary -Thermal'!$A$4:$H$163</definedName>
    <definedName name="_________SH8">'[10]Executive Summary -Thermal'!$A$4:$H$133</definedName>
    <definedName name="_________SH9">'[10]Executive Summary -Thermal'!$A$4:$H$194</definedName>
    <definedName name="________BSD1">#REF!</definedName>
    <definedName name="________BSD2">#REF!</definedName>
    <definedName name="________CZ1">[12]data!$F$721</definedName>
    <definedName name="________IED1">#REF!</definedName>
    <definedName name="________IED2">#REF!</definedName>
    <definedName name="________III7">"$C4.$#REF!$#REF!"</definedName>
    <definedName name="________iv300000">'[7]INSTALLATIONS-99-00'!$EW$22612</definedName>
    <definedName name="________LD1">[3]DLC!$K$59:$AF$8180</definedName>
    <definedName name="________LD2">[3]DLC!$GR$56:$HT$8181</definedName>
    <definedName name="________LD3">[3]DLC!$HV$57:$IO$8181</definedName>
    <definedName name="________LD4">[3]DLC!$AH$32:$BE$8180</definedName>
    <definedName name="________LD5">[3]DLC!$GR$53:$HK$8180</definedName>
    <definedName name="________LD6">[3]DLC!$GR$69:$HL$8180</definedName>
    <definedName name="________LR1">#REF!</definedName>
    <definedName name="________LR2">#REF!</definedName>
    <definedName name="________SCH6">'[11]04REL'!#REF!</definedName>
    <definedName name="________SH1">'[10]Executive Summary -Thermal'!$A$4:$H$108</definedName>
    <definedName name="________SH10">'[10]Executive Summary -Thermal'!$A$4:$G$118</definedName>
    <definedName name="________SH11">'[10]Executive Summary -Thermal'!$A$4:$H$167</definedName>
    <definedName name="________SH2">'[10]Executive Summary -Thermal'!$A$4:$H$157</definedName>
    <definedName name="________SH3">'[10]Executive Summary -Thermal'!$A$4:$H$136</definedName>
    <definedName name="________SH4">'[10]Executive Summary -Thermal'!$A$4:$H$96</definedName>
    <definedName name="________SH5">'[10]Executive Summary -Thermal'!$A$4:$H$96</definedName>
    <definedName name="________SH6">'[10]Executive Summary -Thermal'!$A$4:$H$95</definedName>
    <definedName name="________SH7">'[10]Executive Summary -Thermal'!$A$4:$H$163</definedName>
    <definedName name="________SH8">'[10]Executive Summary -Thermal'!$A$4:$H$133</definedName>
    <definedName name="________SH9">'[10]Executive Summary -Thermal'!$A$4:$H$194</definedName>
    <definedName name="_______BSD1">#REF!</definedName>
    <definedName name="_______BSD2">#REF!</definedName>
    <definedName name="_______CZ1">[12]data!$F$721</definedName>
    <definedName name="_______IED1">#REF!</definedName>
    <definedName name="_______IED2">#REF!</definedName>
    <definedName name="_______III7">"$C4.$#REF!$#REF!"</definedName>
    <definedName name="_______iv300000">'[7]INSTALLATIONS-99-00'!$EW$22612</definedName>
    <definedName name="_______LD1">[3]DLC!$K$59:$AF$8180</definedName>
    <definedName name="_______LD2">[3]DLC!$GR$56:$HT$8181</definedName>
    <definedName name="_______LD3">[3]DLC!$HV$57:$IO$8181</definedName>
    <definedName name="_______LD4">[3]DLC!$AH$32:$BE$8180</definedName>
    <definedName name="_______LD5">[3]DLC!$GR$53:$HK$8180</definedName>
    <definedName name="_______LD6">[3]DLC!$GR$69:$HL$8180</definedName>
    <definedName name="_______LR1">#REF!</definedName>
    <definedName name="_______LR2">#REF!</definedName>
    <definedName name="_______SCH6">'[11]04REL'!#REF!</definedName>
    <definedName name="_______SH1">'[10]Executive Summary -Thermal'!$A$4:$H$108</definedName>
    <definedName name="_______SH10">'[10]Executive Summary -Thermal'!$A$4:$G$118</definedName>
    <definedName name="_______SH11">'[10]Executive Summary -Thermal'!$A$4:$H$167</definedName>
    <definedName name="_______SH2">'[10]Executive Summary -Thermal'!$A$4:$H$157</definedName>
    <definedName name="_______SH3">'[10]Executive Summary -Thermal'!$A$4:$H$136</definedName>
    <definedName name="_______SH4">'[10]Executive Summary -Thermal'!$A$4:$H$96</definedName>
    <definedName name="_______SH5">'[10]Executive Summary -Thermal'!$A$4:$H$96</definedName>
    <definedName name="_______SH6">'[10]Executive Summary -Thermal'!$A$4:$H$95</definedName>
    <definedName name="_______SH7">'[10]Executive Summary -Thermal'!$A$4:$H$163</definedName>
    <definedName name="_______SH8">'[10]Executive Summary -Thermal'!$A$4:$H$133</definedName>
    <definedName name="_______SH9">'[10]Executive Summary -Thermal'!$A$4:$H$194</definedName>
    <definedName name="______BSD1">#REF!</definedName>
    <definedName name="______BSD2">#REF!</definedName>
    <definedName name="______CZ1">[12]data!$F$721</definedName>
    <definedName name="______IED1">#REF!</definedName>
    <definedName name="______IED2">#REF!</definedName>
    <definedName name="______III7">"$C4.$#REF!$#REF!"</definedName>
    <definedName name="______iv300000">'[7]INSTALLATIONS-99-00'!$EW$22612</definedName>
    <definedName name="______LD1">[3]DLC!$K$59:$AF$8180</definedName>
    <definedName name="______LD2">[3]DLC!$GR$56:$HT$8181</definedName>
    <definedName name="______LD3">[3]DLC!$HV$57:$IO$8181</definedName>
    <definedName name="______LD4">[3]DLC!$AH$32:$BE$8180</definedName>
    <definedName name="______LD5">[3]DLC!$GR$53:$HK$8180</definedName>
    <definedName name="______LD6">[3]DLC!$GR$69:$HL$8180</definedName>
    <definedName name="______LR1">#REF!</definedName>
    <definedName name="______LR2">#REF!</definedName>
    <definedName name="______SCH6">'[11]04REL'!#REF!</definedName>
    <definedName name="______SH1">'[10]Executive Summary -Thermal'!$A$4:$H$108</definedName>
    <definedName name="______SH10">'[10]Executive Summary -Thermal'!$A$4:$G$118</definedName>
    <definedName name="______SH11">'[10]Executive Summary -Thermal'!$A$4:$H$167</definedName>
    <definedName name="______SH2">'[10]Executive Summary -Thermal'!$A$4:$H$157</definedName>
    <definedName name="______SH3">'[10]Executive Summary -Thermal'!$A$4:$H$136</definedName>
    <definedName name="______SH4">'[10]Executive Summary -Thermal'!$A$4:$H$96</definedName>
    <definedName name="______SH5">'[10]Executive Summary -Thermal'!$A$4:$H$96</definedName>
    <definedName name="______SH6">'[10]Executive Summary -Thermal'!$A$4:$H$95</definedName>
    <definedName name="______SH7">'[10]Executive Summary -Thermal'!$A$4:$H$163</definedName>
    <definedName name="______SH8">'[10]Executive Summary -Thermal'!$A$4:$H$133</definedName>
    <definedName name="______SH9">'[10]Executive Summary -Thermal'!$A$4:$H$194</definedName>
    <definedName name="_____BSD1">#REF!</definedName>
    <definedName name="_____BSD2">#REF!</definedName>
    <definedName name="_____CZ1">[14]data!$F$721</definedName>
    <definedName name="_____IED1">#REF!</definedName>
    <definedName name="_____IED2">#REF!</definedName>
    <definedName name="_____III7">"$C4.$#REF!$#REF!"</definedName>
    <definedName name="_____iv300000">'[7]INSTALLATIONS-99-00'!$EW$22612</definedName>
    <definedName name="_____LD1">[3]DLC!$K$59:$AF$8180</definedName>
    <definedName name="_____LD2">[3]DLC!$GR$56:$HT$8181</definedName>
    <definedName name="_____LD3">[3]DLC!$HV$57:$IO$8181</definedName>
    <definedName name="_____LD4">[3]DLC!$AH$32:$BE$8180</definedName>
    <definedName name="_____LD5">[3]DLC!$GR$53:$HK$8180</definedName>
    <definedName name="_____LD6">[3]DLC!$GR$69:$HL$8180</definedName>
    <definedName name="_____LR1">#REF!</definedName>
    <definedName name="_____LR2">#REF!</definedName>
    <definedName name="_____SCH6">'[11]04REL'!#REF!</definedName>
    <definedName name="_____SH1">'[10]Executive Summary -Thermal'!$A$4:$H$108</definedName>
    <definedName name="_____SH10">'[10]Executive Summary -Thermal'!$A$4:$G$118</definedName>
    <definedName name="_____SH11">'[10]Executive Summary -Thermal'!$A$4:$H$167</definedName>
    <definedName name="_____SH2">'[10]Executive Summary -Thermal'!$A$4:$H$157</definedName>
    <definedName name="_____SH3">'[10]Executive Summary -Thermal'!$A$4:$H$136</definedName>
    <definedName name="_____SH4">'[10]Executive Summary -Thermal'!$A$4:$H$96</definedName>
    <definedName name="_____SH5">'[10]Executive Summary -Thermal'!$A$4:$H$96</definedName>
    <definedName name="_____SH6">'[10]Executive Summary -Thermal'!$A$4:$H$95</definedName>
    <definedName name="_____SH7">'[10]Executive Summary -Thermal'!$A$4:$H$163</definedName>
    <definedName name="_____SH8">'[10]Executive Summary -Thermal'!$A$4:$H$133</definedName>
    <definedName name="_____SH9">'[10]Executive Summary -Thermal'!$A$4:$H$194</definedName>
    <definedName name="____BSD1">#REF!</definedName>
    <definedName name="____BSD2">#REF!</definedName>
    <definedName name="____CZ1">[12]data!$F$721</definedName>
    <definedName name="____IED1">#REF!</definedName>
    <definedName name="____IED2">#REF!</definedName>
    <definedName name="____III7">"$C4.$#REF!$#REF!"</definedName>
    <definedName name="____iv300000">'[7]INSTALLATIONS-99-00'!$EW$22612</definedName>
    <definedName name="____LD1">[3]DLC!$K$59:$AF$8180</definedName>
    <definedName name="____LD2">[3]DLC!$GR$56:$HT$8181</definedName>
    <definedName name="____LD3">[3]DLC!$HV$57:$IO$8181</definedName>
    <definedName name="____LD4">[3]DLC!$AH$32:$BE$8180</definedName>
    <definedName name="____LD5">[3]DLC!$GR$53:$HK$8180</definedName>
    <definedName name="____LD6">[3]DLC!$GR$69:$HL$8180</definedName>
    <definedName name="____LR1">#REF!</definedName>
    <definedName name="____LR2">#REF!</definedName>
    <definedName name="____SCH6">'[11]04REL'!#REF!</definedName>
    <definedName name="____SH1">'[10]Executive Summary -Thermal'!$A$4:$H$108</definedName>
    <definedName name="____SH10">'[10]Executive Summary -Thermal'!$A$4:$G$118</definedName>
    <definedName name="____SH11">'[10]Executive Summary -Thermal'!$A$4:$H$167</definedName>
    <definedName name="____SH2">'[10]Executive Summary -Thermal'!$A$4:$H$157</definedName>
    <definedName name="____SH3">'[10]Executive Summary -Thermal'!$A$4:$H$136</definedName>
    <definedName name="____SH4">'[10]Executive Summary -Thermal'!$A$4:$H$96</definedName>
    <definedName name="____SH5">'[10]Executive Summary -Thermal'!$A$4:$H$96</definedName>
    <definedName name="____SH6">'[10]Executive Summary -Thermal'!$A$4:$H$95</definedName>
    <definedName name="____SH7">'[10]Executive Summary -Thermal'!$A$4:$H$163</definedName>
    <definedName name="____SH8">'[10]Executive Summary -Thermal'!$A$4:$H$133</definedName>
    <definedName name="____SH9">'[10]Executive Summary -Thermal'!$A$4:$H$194</definedName>
    <definedName name="___BSD1">#REF!</definedName>
    <definedName name="___BSD2">#REF!</definedName>
    <definedName name="___CZ1">[12]data!$F$721</definedName>
    <definedName name="___IED1">#REF!</definedName>
    <definedName name="___IED2">#REF!</definedName>
    <definedName name="___III7">"$C4.$#REF!$#REF!"</definedName>
    <definedName name="___iv300000">'[7]INSTALLATIONS-99-00'!$EW$22612</definedName>
    <definedName name="___LD1">[3]DLC!$K$59:$AF$8180</definedName>
    <definedName name="___LD2">[3]DLC!$GR$56:$HT$8181</definedName>
    <definedName name="___LD3">[3]DLC!$HV$57:$IO$8181</definedName>
    <definedName name="___LD4">[3]DLC!$AH$32:$BE$8180</definedName>
    <definedName name="___LD5">[3]DLC!$GR$53:$HK$8180</definedName>
    <definedName name="___LD6">[3]DLC!$GR$69:$HL$8180</definedName>
    <definedName name="___LR1">#REF!</definedName>
    <definedName name="___LR2">#REF!</definedName>
    <definedName name="___SCH6">'[11]04REL'!#REF!</definedName>
    <definedName name="___SH1">'[10]Executive Summary -Thermal'!$A$4:$H$108</definedName>
    <definedName name="___SH10">'[10]Executive Summary -Thermal'!$A$4:$G$118</definedName>
    <definedName name="___SH11">'[10]Executive Summary -Thermal'!$A$4:$H$167</definedName>
    <definedName name="___SH2">'[10]Executive Summary -Thermal'!$A$4:$H$157</definedName>
    <definedName name="___SH3">'[10]Executive Summary -Thermal'!$A$4:$H$136</definedName>
    <definedName name="___SH4">'[10]Executive Summary -Thermal'!$A$4:$H$96</definedName>
    <definedName name="___SH5">'[10]Executive Summary -Thermal'!$A$4:$H$96</definedName>
    <definedName name="___SH6">'[10]Executive Summary -Thermal'!$A$4:$H$95</definedName>
    <definedName name="___SH7">'[10]Executive Summary -Thermal'!$A$4:$H$163</definedName>
    <definedName name="___SH8">'[10]Executive Summary -Thermal'!$A$4:$H$133</definedName>
    <definedName name="___SH9">'[10]Executive Summary -Thermal'!$A$4:$H$194</definedName>
    <definedName name="__123Graph_A" hidden="1">#REF!</definedName>
    <definedName name="__123Graph_B" hidden="1">#REF!</definedName>
    <definedName name="__123Graph_BCURRENT" hidden="1">'[15]BREAKUP OF OIL'!#REF!</definedName>
    <definedName name="__123Graph_C" hidden="1">#REF!</definedName>
    <definedName name="__123Graph_D" hidden="1">#REF!</definedName>
    <definedName name="__123Graph_DCURRENT" hidden="1">'[15]BREAKUP OF OIL'!#REF!</definedName>
    <definedName name="__123Graph_E" hidden="1">#REF!</definedName>
    <definedName name="__123Graph_F" hidden="1">#REF!</definedName>
    <definedName name="__123Graph_X" hidden="1">#REF!</definedName>
    <definedName name="__123Graph_XCURRENT" hidden="1">'[15]BREAKUP OF OIL'!#REF!</definedName>
    <definedName name="__BSD1">#REF!</definedName>
    <definedName name="__BSD2">#REF!</definedName>
    <definedName name="__CZ1">[12]data!$F$721</definedName>
    <definedName name="__IED1">#REF!</definedName>
    <definedName name="__IED2">#REF!</definedName>
    <definedName name="__III7">"$C4.$#REF!$#REF!"</definedName>
    <definedName name="__iv300000">'[7]INSTALLATIONS-99-00'!$EW$22612</definedName>
    <definedName name="__LD1">[3]DLC!$K$59:$AF$8180</definedName>
    <definedName name="__LD2">[3]DLC!$GR$56:$HT$8181</definedName>
    <definedName name="__LD3">[3]DLC!$HV$57:$IO$8181</definedName>
    <definedName name="__LD4">[3]DLC!$AH$32:$BE$8180</definedName>
    <definedName name="__LD5">[3]DLC!$GR$53:$HK$8180</definedName>
    <definedName name="__LD6">[3]DLC!$GR$69:$HL$8180</definedName>
    <definedName name="__LR1">#REF!</definedName>
    <definedName name="__LR2">#REF!</definedName>
    <definedName name="__SCH6">'[11]04REL'!#REF!</definedName>
    <definedName name="__SH1">'[10]Executive Summary -Thermal'!$A$4:$H$108</definedName>
    <definedName name="__SH10">'[10]Executive Summary -Thermal'!$A$4:$G$118</definedName>
    <definedName name="__SH11">'[10]Executive Summary -Thermal'!$A$4:$H$167</definedName>
    <definedName name="__SH2">'[10]Executive Summary -Thermal'!$A$4:$H$157</definedName>
    <definedName name="__SH3">'[10]Executive Summary -Thermal'!$A$4:$H$136</definedName>
    <definedName name="__SH4">'[10]Executive Summary -Thermal'!$A$4:$H$96</definedName>
    <definedName name="__SH5">'[10]Executive Summary -Thermal'!$A$4:$H$96</definedName>
    <definedName name="__SH6">'[10]Executive Summary -Thermal'!$A$4:$H$95</definedName>
    <definedName name="__SH7">'[10]Executive Summary -Thermal'!$A$4:$H$163</definedName>
    <definedName name="__SH8">'[10]Executive Summary -Thermal'!$A$4:$H$133</definedName>
    <definedName name="__SH9">'[10]Executive Summary -Thermal'!$A$4:$H$194</definedName>
    <definedName name="_1________Excel_BuiltIn_Print_Area_10_1">'[16]Scheme Area Details_Block__ C2'!#REF!</definedName>
    <definedName name="_10________Excel_BuiltIn_Print_Area_3_1">#REF!</definedName>
    <definedName name="_100___Excel_BuiltIn_Print_Area_18_1">#REF!</definedName>
    <definedName name="_101___Excel_BuiltIn_Print_Area_2_1">#REF!</definedName>
    <definedName name="_102___Excel_BuiltIn_Print_Area_2_1_1_1">#REF!</definedName>
    <definedName name="_103___Excel_BuiltIn_Print_Area_2_1_1_1_1">#REF!</definedName>
    <definedName name="_104___Excel_BuiltIn_Print_Area_2_1_1_1_1_1">#REF!</definedName>
    <definedName name="_105___Excel_BuiltIn_Print_Area_3_1">#REF!</definedName>
    <definedName name="_106___Excel_BuiltIn_Print_Area_3_1_1">#REF!</definedName>
    <definedName name="_107___Excel_BuiltIn_Print_Area_3_1_1_1">#REF!</definedName>
    <definedName name="_108___Excel_BuiltIn_Print_Area_3_1_1_1_1">#REF!</definedName>
    <definedName name="_109___Excel_BuiltIn_Print_Area_4_1_1_1_1">#REF!</definedName>
    <definedName name="_10Excel_BuiltIn_Print_Area_2_1">#REF!</definedName>
    <definedName name="_10Excel_BuiltIn_Print_Area_2_1_1_1">#REF!</definedName>
    <definedName name="_10Excel_BuiltIn_Print_Area_2_1_1_1_1">#REF!</definedName>
    <definedName name="_10Excel_BuiltIn_Print_Area_2_1_1_1_1_1">#REF!</definedName>
    <definedName name="_10Excel_BuiltIn_Print_Area_3_1">#REF!</definedName>
    <definedName name="_11________Excel_BuiltIn_Print_Area_3_1_1">#REF!</definedName>
    <definedName name="_110___Excel_BuiltIn_Print_Area_5_1_1_1">#REF!</definedName>
    <definedName name="_111___Excel_BuiltIn_Print_Area_5_1_1_1_1">#REF!</definedName>
    <definedName name="_112___Excel_BuiltIn_Print_Area_7_1_1_1_1">#REF!</definedName>
    <definedName name="_113___Excel_BuiltIn_Print_Area_8_1_1_1_1">#REF!</definedName>
    <definedName name="_114___Excel_BuiltIn_Print_Area_9_1">#REF!</definedName>
    <definedName name="_115__Excel_BuiltIn_Print_Area_10_1">'[16]Scheme Area Details_Block__ C2'!#REF!</definedName>
    <definedName name="_116__Excel_BuiltIn_Print_Area_12_1_1_1_1">#REF!</definedName>
    <definedName name="_117__Excel_BuiltIn_Print_Area_16_1_1_1_1">#REF!</definedName>
    <definedName name="_118__Excel_BuiltIn_Print_Area_17_1_1_1_1">#REF!</definedName>
    <definedName name="_119__Excel_BuiltIn_Print_Area_18_1">#REF!</definedName>
    <definedName name="_11Excel_BuiltIn_Print_Area_2_1_1_1">#REF!</definedName>
    <definedName name="_11Excel_BuiltIn_Print_Area_2_1_1_1_1">#REF!</definedName>
    <definedName name="_11Excel_BuiltIn_Print_Area_2_1_1_1_1_1">#REF!</definedName>
    <definedName name="_11Excel_BuiltIn_Print_Area_3_1">#REF!</definedName>
    <definedName name="_11Excel_BuiltIn_Print_Area_3_1_1">#REF!</definedName>
    <definedName name="_12________Excel_BuiltIn_Print_Area_3_1_1_1">#REF!</definedName>
    <definedName name="_120__Excel_BuiltIn_Print_Area_2_1">#REF!</definedName>
    <definedName name="_121__Excel_BuiltIn_Print_Area_2_1_1_1">#REF!</definedName>
    <definedName name="_122__Excel_BuiltIn_Print_Area_2_1_1_1_1">#REF!</definedName>
    <definedName name="_123__Excel_BuiltIn_Print_Area_2_1_1_1_1_1">#REF!</definedName>
    <definedName name="_124__Excel_BuiltIn_Print_Area_3_1">#REF!</definedName>
    <definedName name="_125__Excel_BuiltIn_Print_Area_3_1_1">#REF!</definedName>
    <definedName name="_126__Excel_BuiltIn_Print_Area_3_1_1_1">#REF!</definedName>
    <definedName name="_127__Excel_BuiltIn_Print_Area_3_1_1_1_1">#REF!</definedName>
    <definedName name="_128__Excel_BuiltIn_Print_Area_4_1_1_1_1">#REF!</definedName>
    <definedName name="_129__Excel_BuiltIn_Print_Area_5_1_1_1">#REF!</definedName>
    <definedName name="_12Excel_BuiltIn_Print_Area_2_1_1_1_1">#REF!</definedName>
    <definedName name="_12Excel_BuiltIn_Print_Area_2_1_1_1_1_1">#REF!</definedName>
    <definedName name="_12Excel_BuiltIn_Print_Area_3_1">#REF!</definedName>
    <definedName name="_12Excel_BuiltIn_Print_Area_3_1_1">#REF!</definedName>
    <definedName name="_12Excel_BuiltIn_Print_Area_3_1_1_1">#REF!</definedName>
    <definedName name="_13________Excel_BuiltIn_Print_Area_3_1_1_1_1">#REF!</definedName>
    <definedName name="_130__Excel_BuiltIn_Print_Area_5_1_1_1_1">#REF!</definedName>
    <definedName name="_131__Excel_BuiltIn_Print_Area_7_1_1_1_1">#REF!</definedName>
    <definedName name="_132__Excel_BuiltIn_Print_Area_8_1_1_1_1">#REF!</definedName>
    <definedName name="_133__Excel_BuiltIn_Print_Area_9_1">#REF!</definedName>
    <definedName name="_134_Excel_BuiltIn_Print_Area_10_1">'[16]Scheme Area Details_Block__ C2'!#REF!</definedName>
    <definedName name="_135_Excel_BuiltIn_Print_Area_12_1_1_1_1">#REF!</definedName>
    <definedName name="_136_Excel_BuiltIn_Print_Area_16_1_1_1_1">#REF!</definedName>
    <definedName name="_137_Excel_BuiltIn_Print_Area_17_1_1_1_1">#REF!</definedName>
    <definedName name="_138_Excel_BuiltIn_Print_Area_18_1">#REF!</definedName>
    <definedName name="_139_Excel_BuiltIn_Print_Area_2_1">#REF!</definedName>
    <definedName name="_13Excel_BuiltIn_Print_Area_2_1_1_1_1_1">#REF!</definedName>
    <definedName name="_13Excel_BuiltIn_Print_Area_3_1">#REF!</definedName>
    <definedName name="_13Excel_BuiltIn_Print_Area_3_1_1">#REF!</definedName>
    <definedName name="_13Excel_BuiltIn_Print_Area_3_1_1_1">#REF!</definedName>
    <definedName name="_13Excel_BuiltIn_Print_Area_3_1_1_1_1">#REF!</definedName>
    <definedName name="_14________Excel_BuiltIn_Print_Area_4_1_1_1_1">#REF!</definedName>
    <definedName name="_140_Excel_BuiltIn_Print_Area_2_1_1_1">#REF!</definedName>
    <definedName name="_141_Excel_BuiltIn_Print_Area_2_1_1_1_1">#REF!</definedName>
    <definedName name="_142_Excel_BuiltIn_Print_Area_2_1_1_1_1_1">#REF!</definedName>
    <definedName name="_143_Excel_BuiltIn_Print_Area_3_1">#REF!</definedName>
    <definedName name="_144_Excel_BuiltIn_Print_Area_3_1_1">#REF!</definedName>
    <definedName name="_145_Excel_BuiltIn_Print_Area_3_1_1_1">#REF!</definedName>
    <definedName name="_146_Excel_BuiltIn_Print_Area_3_1_1_1_1">#REF!</definedName>
    <definedName name="_147_Excel_BuiltIn_Print_Area_4_1_1_1_1">#REF!</definedName>
    <definedName name="_148_Excel_BuiltIn_Print_Area_5_1_1_1">#REF!</definedName>
    <definedName name="_149_Excel_BuiltIn_Print_Area_5_1_1_1_1">#REF!</definedName>
    <definedName name="_14Excel_BuiltIn_Print_Area_3_1">#REF!</definedName>
    <definedName name="_14Excel_BuiltIn_Print_Area_3_1_1">#REF!</definedName>
    <definedName name="_14Excel_BuiltIn_Print_Area_3_1_1_1">#REF!</definedName>
    <definedName name="_14Excel_BuiltIn_Print_Area_3_1_1_1_1">#REF!</definedName>
    <definedName name="_14Excel_BuiltIn_Print_Area_4_1_1_1_1">#REF!</definedName>
    <definedName name="_15________Excel_BuiltIn_Print_Area_5_1_1_1">#REF!</definedName>
    <definedName name="_150_Excel_BuiltIn_Print_Area_7_1_1_1_1">#REF!</definedName>
    <definedName name="_151_Excel_BuiltIn_Print_Area_8_1_1_1_1">#REF!</definedName>
    <definedName name="_152_Excel_BuiltIn_Print_Area_9_1">#REF!</definedName>
    <definedName name="_153Excel_BuiltIn_Print_Area_10_1">'[16]Scheme Area Details_Block__ C2'!#REF!</definedName>
    <definedName name="_154Excel_BuiltIn_Print_Area_10_1">'[16]Scheme Area Details_Block__ C2'!#REF!</definedName>
    <definedName name="_154Excel_BuiltIn_Print_Area_12_1_1_1_1">#REF!</definedName>
    <definedName name="_155Excel_BuiltIn_Print_Area_12_1_1_1_1">#REF!</definedName>
    <definedName name="_155Excel_BuiltIn_Print_Area_16_1_1_1_1">#REF!</definedName>
    <definedName name="_156Excel_BuiltIn_Print_Area_16_1_1_1_1">#REF!</definedName>
    <definedName name="_156Excel_BuiltIn_Print_Area_17_1_1_1_1">#REF!</definedName>
    <definedName name="_157Excel_BuiltIn_Print_Area_17_1_1_1_1">#REF!</definedName>
    <definedName name="_157Excel_BuiltIn_Print_Area_18_1">#REF!</definedName>
    <definedName name="_158Excel_BuiltIn_Print_Area_18_1">#REF!</definedName>
    <definedName name="_158Excel_BuiltIn_Print_Area_2_1">#REF!</definedName>
    <definedName name="_159Excel_BuiltIn_Print_Area_2_1">#REF!</definedName>
    <definedName name="_159Excel_BuiltIn_Print_Area_2_1_1_1">#REF!</definedName>
    <definedName name="_15Excel_BuiltIn_Print_Area_3_1_1">#REF!</definedName>
    <definedName name="_15Excel_BuiltIn_Print_Area_3_1_1_1">#REF!</definedName>
    <definedName name="_15Excel_BuiltIn_Print_Area_3_1_1_1_1">#REF!</definedName>
    <definedName name="_15Excel_BuiltIn_Print_Area_4_1_1_1_1">#REF!</definedName>
    <definedName name="_15Excel_BuiltIn_Print_Area_5_1_1_1">#REF!</definedName>
    <definedName name="_16________Excel_BuiltIn_Print_Area_5_1_1_1_1">#REF!</definedName>
    <definedName name="_160Excel_BuiltIn_Print_Area_2_1_1_1">#REF!</definedName>
    <definedName name="_160Excel_BuiltIn_Print_Area_2_1_1_1_1">#REF!</definedName>
    <definedName name="_161Excel_BuiltIn_Print_Area_2_1_1_1_1">#REF!</definedName>
    <definedName name="_161Excel_BuiltIn_Print_Area_2_1_1_1_1_1">#REF!</definedName>
    <definedName name="_162Excel_BuiltIn_Print_Area_2_1_1_1_1_1">#REF!</definedName>
    <definedName name="_162Excel_BuiltIn_Print_Area_3_1">#REF!</definedName>
    <definedName name="_163Excel_BuiltIn_Print_Area_3_1">#REF!</definedName>
    <definedName name="_163Excel_BuiltIn_Print_Area_3_1_1">#REF!</definedName>
    <definedName name="_164Excel_BuiltIn_Print_Area_3_1_1">#REF!</definedName>
    <definedName name="_164Excel_BuiltIn_Print_Area_3_1_1_1">#REF!</definedName>
    <definedName name="_165Excel_BuiltIn_Print_Area_3_1_1_1">#REF!</definedName>
    <definedName name="_165Excel_BuiltIn_Print_Area_3_1_1_1_1">#REF!</definedName>
    <definedName name="_166Excel_BuiltIn_Print_Area_3_1_1_1_1">#REF!</definedName>
    <definedName name="_166Excel_BuiltIn_Print_Area_4_1_1_1_1">#REF!</definedName>
    <definedName name="_167Excel_BuiltIn_Print_Area_4_1_1_1_1">#REF!</definedName>
    <definedName name="_167Excel_BuiltIn_Print_Area_5_1_1_1">#REF!</definedName>
    <definedName name="_168Excel_BuiltIn_Print_Area_5_1_1_1">#REF!</definedName>
    <definedName name="_168Excel_BuiltIn_Print_Area_5_1_1_1_1">#REF!</definedName>
    <definedName name="_169Excel_BuiltIn_Print_Area_5_1_1_1_1">#REF!</definedName>
    <definedName name="_169Excel_BuiltIn_Print_Area_7_1_1_1_1">#REF!</definedName>
    <definedName name="_16Excel_BuiltIn_Print_Area_3_1_1_1">#REF!</definedName>
    <definedName name="_16Excel_BuiltIn_Print_Area_3_1_1_1_1">#REF!</definedName>
    <definedName name="_16Excel_BuiltIn_Print_Area_4_1_1_1_1">#REF!</definedName>
    <definedName name="_16Excel_BuiltIn_Print_Area_5_1_1_1">#REF!</definedName>
    <definedName name="_16Excel_BuiltIn_Print_Area_5_1_1_1_1">#REF!</definedName>
    <definedName name="_17________Excel_BuiltIn_Print_Area_7_1_1_1_1">#REF!</definedName>
    <definedName name="_170Excel_BuiltIn_Print_Area_7_1_1_1_1">#REF!</definedName>
    <definedName name="_170Excel_BuiltIn_Print_Area_8_1_1_1_1">#REF!</definedName>
    <definedName name="_171Excel_BuiltIn_Print_Area_8_1_1_1_1">#REF!</definedName>
    <definedName name="_171Excel_BuiltIn_Print_Area_9_1">#REF!</definedName>
    <definedName name="_172Excel_BuiltIn_Print_Area_9_1">#REF!</definedName>
    <definedName name="_17Excel_BuiltIn_Print_Area_3_1_1_1_1">#REF!</definedName>
    <definedName name="_17Excel_BuiltIn_Print_Area_4_1_1_1_1">#REF!</definedName>
    <definedName name="_17Excel_BuiltIn_Print_Area_5_1_1_1">#REF!</definedName>
    <definedName name="_17Excel_BuiltIn_Print_Area_5_1_1_1_1">#REF!</definedName>
    <definedName name="_17Excel_BuiltIn_Print_Area_7_1_1_1_1">#REF!</definedName>
    <definedName name="_18________Excel_BuiltIn_Print_Area_8_1_1_1_1">#REF!</definedName>
    <definedName name="_18Excel_BuiltIn_Print_Area_4_1_1_1_1">#REF!</definedName>
    <definedName name="_18Excel_BuiltIn_Print_Area_5_1_1_1">#REF!</definedName>
    <definedName name="_18Excel_BuiltIn_Print_Area_5_1_1_1_1">#REF!</definedName>
    <definedName name="_18Excel_BuiltIn_Print_Area_7_1_1_1_1">#REF!</definedName>
    <definedName name="_18Excel_BuiltIn_Print_Area_8_1_1_1_1">#REF!</definedName>
    <definedName name="_19________Excel_BuiltIn_Print_Area_9_1">#REF!</definedName>
    <definedName name="_19Excel_BuiltIn_Print_Area_5_1_1_1">#REF!</definedName>
    <definedName name="_19Excel_BuiltIn_Print_Area_5_1_1_1_1">#REF!</definedName>
    <definedName name="_19Excel_BuiltIn_Print_Area_7_1_1_1_1">#REF!</definedName>
    <definedName name="_19Excel_BuiltIn_Print_Area_8_1_1_1_1">#REF!</definedName>
    <definedName name="_19Excel_BuiltIn_Print_Area_9_1">#REF!</definedName>
    <definedName name="_1Excel_BuiltIn_Print_Area_10_1">'[16]Scheme Area Details_Block__ C2'!#REF!</definedName>
    <definedName name="_2________Excel_BuiltIn_Print_Area_12_1_1_1_1">#REF!</definedName>
    <definedName name="_20_______Excel_BuiltIn_Print_Area_10_1">'[16]Scheme Area Details_Block__ C2'!#REF!</definedName>
    <definedName name="_20Excel_BuiltIn_Print_Area_5_1_1_1_1">#REF!</definedName>
    <definedName name="_20Excel_BuiltIn_Print_Area_7_1_1_1_1">#REF!</definedName>
    <definedName name="_20Excel_BuiltIn_Print_Area_8_1_1_1_1">#REF!</definedName>
    <definedName name="_20Excel_BuiltIn_Print_Area_9_1">#REF!</definedName>
    <definedName name="_21_______Excel_BuiltIn_Print_Area_12_1_1_1_1">#REF!</definedName>
    <definedName name="_21Excel_BuiltIn_Print_Area_7_1_1_1_1">#REF!</definedName>
    <definedName name="_21Excel_BuiltIn_Print_Area_8_1_1_1_1">#REF!</definedName>
    <definedName name="_21Excel_BuiltIn_Print_Area_9_1">#REF!</definedName>
    <definedName name="_22_______Excel_BuiltIn_Print_Area_16_1_1_1_1">#REF!</definedName>
    <definedName name="_22Excel_BuiltIn_Print_Area_8_1_1_1_1">#REF!</definedName>
    <definedName name="_22Excel_BuiltIn_Print_Area_9_1">#REF!</definedName>
    <definedName name="_23_______Excel_BuiltIn_Print_Area_17_1_1_1_1">#REF!</definedName>
    <definedName name="_23Excel_BuiltIn_Print_Area_9_1">#REF!</definedName>
    <definedName name="_24_______Excel_BuiltIn_Print_Area_18_1">#REF!</definedName>
    <definedName name="_25_______Excel_BuiltIn_Print_Area_2_1">#REF!</definedName>
    <definedName name="_26_______Excel_BuiltIn_Print_Area_2_1_1_1">#REF!</definedName>
    <definedName name="_27_______Excel_BuiltIn_Print_Area_2_1_1_1_1">#REF!</definedName>
    <definedName name="_28_______Excel_BuiltIn_Print_Area_2_1_1_1_1_1">#REF!</definedName>
    <definedName name="_29_______Excel_BuiltIn_Print_Area_3_1">#REF!</definedName>
    <definedName name="_2Excel_BuiltIn_Print_Area_10_1">'[16]Scheme Area Details_Block__ C2'!#REF!</definedName>
    <definedName name="_2Excel_BuiltIn_Print_Area_12_1_1_1_1">#REF!</definedName>
    <definedName name="_3________Excel_BuiltIn_Print_Area_16_1_1_1_1">#REF!</definedName>
    <definedName name="_30_______Excel_BuiltIn_Print_Area_3_1_1">#REF!</definedName>
    <definedName name="_31_______Excel_BuiltIn_Print_Area_3_1_1_1">#REF!</definedName>
    <definedName name="_32_______Excel_BuiltIn_Print_Area_3_1_1_1_1">#REF!</definedName>
    <definedName name="_33_______Excel_BuiltIn_Print_Area_4_1_1_1_1">#REF!</definedName>
    <definedName name="_34_______Excel_BuiltIn_Print_Area_5_1_1_1">#REF!</definedName>
    <definedName name="_35_______Excel_BuiltIn_Print_Area_5_1_1_1_1">#REF!</definedName>
    <definedName name="_36_______Excel_BuiltIn_Print_Area_7_1_1_1_1">#REF!</definedName>
    <definedName name="_37_______Excel_BuiltIn_Print_Area_8_1_1_1_1">#REF!</definedName>
    <definedName name="_38_______Excel_BuiltIn_Print_Area_9_1">#REF!</definedName>
    <definedName name="_39______Excel_BuiltIn_Print_Area_10_1">'[16]Scheme Area Details_Block__ C2'!#REF!</definedName>
    <definedName name="_3Excel_BuiltIn_Print_Area_10_1">'[16]Scheme Area Details_Block__ C2'!#REF!</definedName>
    <definedName name="_3Excel_BuiltIn_Print_Area_12_1_1_1_1">#REF!</definedName>
    <definedName name="_3Excel_BuiltIn_Print_Area_16_1_1_1_1">#REF!</definedName>
    <definedName name="_4________Excel_BuiltIn_Print_Area_17_1_1_1_1">#REF!</definedName>
    <definedName name="_40______Excel_BuiltIn_Print_Area_12_1_1_1_1">#REF!</definedName>
    <definedName name="_41______Excel_BuiltIn_Print_Area_16_1_1_1_1">#REF!</definedName>
    <definedName name="_42______Excel_BuiltIn_Print_Area_17_1_1_1_1">#REF!</definedName>
    <definedName name="_43______Excel_BuiltIn_Print_Area_18_1">#REF!</definedName>
    <definedName name="_44______Excel_BuiltIn_Print_Area_2_1">#REF!</definedName>
    <definedName name="_45______Excel_BuiltIn_Print_Area_2_1_1_1">#REF!</definedName>
    <definedName name="_46______Excel_BuiltIn_Print_Area_2_1_1_1_1">#REF!</definedName>
    <definedName name="_47______Excel_BuiltIn_Print_Area_2_1_1_1_1_1">#REF!</definedName>
    <definedName name="_48______Excel_BuiltIn_Print_Area_3_1">#REF!</definedName>
    <definedName name="_49______Excel_BuiltIn_Print_Area_3_1_1">#REF!</definedName>
    <definedName name="_4Excel_BuiltIn_Print_Area_10_1">'[16]Scheme Area Details_Block__ C2'!#REF!</definedName>
    <definedName name="_4Excel_BuiltIn_Print_Area_12_1_1_1_1">#REF!</definedName>
    <definedName name="_4Excel_BuiltIn_Print_Area_16_1_1_1_1">#REF!</definedName>
    <definedName name="_4Excel_BuiltIn_Print_Area_17_1_1_1_1">#REF!</definedName>
    <definedName name="_5________Excel_BuiltIn_Print_Area_18_1">#REF!</definedName>
    <definedName name="_50______Excel_BuiltIn_Print_Area_3_1_1_1">#REF!</definedName>
    <definedName name="_51______Excel_BuiltIn_Print_Area_3_1_1_1_1">#REF!</definedName>
    <definedName name="_52______Excel_BuiltIn_Print_Area_4_1_1_1_1">#REF!</definedName>
    <definedName name="_53______Excel_BuiltIn_Print_Area_5_1_1_1">#REF!</definedName>
    <definedName name="_54______Excel_BuiltIn_Print_Area_5_1_1_1_1">#REF!</definedName>
    <definedName name="_55______Excel_BuiltIn_Print_Area_7_1_1_1_1">#REF!</definedName>
    <definedName name="_56______Excel_BuiltIn_Print_Area_8_1_1_1_1">#REF!</definedName>
    <definedName name="_57______Excel_BuiltIn_Print_Area_9_1">#REF!</definedName>
    <definedName name="_58_____Excel_BuiltIn_Print_Area_10_1">'[16]Scheme Area Details_Block__ C2'!#REF!</definedName>
    <definedName name="_59_____Excel_BuiltIn_Print_Area_12_1_1_1_1">#REF!</definedName>
    <definedName name="_5Excel_BuiltIn_Print_Area_10_1">'[16]Scheme Area Details_Block__ C2'!#REF!</definedName>
    <definedName name="_5Excel_BuiltIn_Print_Area_12_1_1_1_1">#REF!</definedName>
    <definedName name="_5Excel_BuiltIn_Print_Area_16_1_1_1_1">#REF!</definedName>
    <definedName name="_5Excel_BuiltIn_Print_Area_17_1_1_1_1">#REF!</definedName>
    <definedName name="_5Excel_BuiltIn_Print_Area_18_1">#REF!</definedName>
    <definedName name="_6________Excel_BuiltIn_Print_Area_2_1">#REF!</definedName>
    <definedName name="_60_____Excel_BuiltIn_Print_Area_16_1_1_1_1">#REF!</definedName>
    <definedName name="_61_____Excel_BuiltIn_Print_Area_17_1_1_1_1">#REF!</definedName>
    <definedName name="_62_____Excel_BuiltIn_Print_Area_18_1">#REF!</definedName>
    <definedName name="_63_____Excel_BuiltIn_Print_Area_2_1">#REF!</definedName>
    <definedName name="_64_____Excel_BuiltIn_Print_Area_2_1_1_1">#REF!</definedName>
    <definedName name="_65_____Excel_BuiltIn_Print_Area_2_1_1_1_1">#REF!</definedName>
    <definedName name="_66_____Excel_BuiltIn_Print_Area_2_1_1_1_1_1">#REF!</definedName>
    <definedName name="_67_____Excel_BuiltIn_Print_Area_3_1">#REF!</definedName>
    <definedName name="_68_____Excel_BuiltIn_Print_Area_3_1_1">#REF!</definedName>
    <definedName name="_69_____Excel_BuiltIn_Print_Area_3_1_1_1">#REF!</definedName>
    <definedName name="_6Excel_BuiltIn_Print_Area_12_1_1_1_1">#REF!</definedName>
    <definedName name="_6Excel_BuiltIn_Print_Area_16_1_1_1_1">#REF!</definedName>
    <definedName name="_6Excel_BuiltIn_Print_Area_17_1_1_1_1">#REF!</definedName>
    <definedName name="_6Excel_BuiltIn_Print_Area_18_1">#REF!</definedName>
    <definedName name="_6Excel_BuiltIn_Print_Area_2_1">#REF!</definedName>
    <definedName name="_7________Excel_BuiltIn_Print_Area_2_1_1_1">#REF!</definedName>
    <definedName name="_70_____Excel_BuiltIn_Print_Area_3_1_1_1_1">#REF!</definedName>
    <definedName name="_71_____Excel_BuiltIn_Print_Area_4_1_1_1_1">#REF!</definedName>
    <definedName name="_72_____Excel_BuiltIn_Print_Area_5_1_1_1">#REF!</definedName>
    <definedName name="_73_____Excel_BuiltIn_Print_Area_5_1_1_1_1">#REF!</definedName>
    <definedName name="_74_____Excel_BuiltIn_Print_Area_7_1_1_1_1">#REF!</definedName>
    <definedName name="_75_____Excel_BuiltIn_Print_Area_8_1_1_1_1">#REF!</definedName>
    <definedName name="_76_____Excel_BuiltIn_Print_Area_9_1">#REF!</definedName>
    <definedName name="_77____Excel_BuiltIn_Print_Area_10_1">'[16]Scheme Area Details_Block__ C2'!#REF!</definedName>
    <definedName name="_78____Excel_BuiltIn_Print_Area_12_1_1_1_1">#REF!</definedName>
    <definedName name="_79____Excel_BuiltIn_Print_Area_16_1_1_1_1">#REF!</definedName>
    <definedName name="_7Excel_BuiltIn_Print_Area_16_1_1_1_1">#REF!</definedName>
    <definedName name="_7Excel_BuiltIn_Print_Area_17_1_1_1_1">#REF!</definedName>
    <definedName name="_7Excel_BuiltIn_Print_Area_18_1">#REF!</definedName>
    <definedName name="_7Excel_BuiltIn_Print_Area_2_1">#REF!</definedName>
    <definedName name="_7Excel_BuiltIn_Print_Area_2_1_1_1">#REF!</definedName>
    <definedName name="_8________Excel_BuiltIn_Print_Area_2_1_1_1_1">#REF!</definedName>
    <definedName name="_80____Excel_BuiltIn_Print_Area_17_1_1_1_1">#REF!</definedName>
    <definedName name="_81____Excel_BuiltIn_Print_Area_18_1">#REF!</definedName>
    <definedName name="_82____Excel_BuiltIn_Print_Area_2_1">#REF!</definedName>
    <definedName name="_83____Excel_BuiltIn_Print_Area_2_1_1_1">#REF!</definedName>
    <definedName name="_84____Excel_BuiltIn_Print_Area_2_1_1_1_1">#REF!</definedName>
    <definedName name="_8485G">'[10]Stationwise Thermal &amp; Hydel Gen'!$GR$4:$HK$9</definedName>
    <definedName name="_85____Excel_BuiltIn_Print_Area_2_1_1_1_1_1">#REF!</definedName>
    <definedName name="_86____Excel_BuiltIn_Print_Area_3_1">#REF!</definedName>
    <definedName name="_87____Excel_BuiltIn_Print_Area_3_1_1">#REF!</definedName>
    <definedName name="_88____Excel_BuiltIn_Print_Area_3_1_1_1">#REF!</definedName>
    <definedName name="_89____Excel_BuiltIn_Print_Area_3_1_1_1_1">#REF!</definedName>
    <definedName name="_8Excel_BuiltIn_Print_Area_17_1_1_1_1">#REF!</definedName>
    <definedName name="_8Excel_BuiltIn_Print_Area_18_1">#REF!</definedName>
    <definedName name="_8Excel_BuiltIn_Print_Area_2_1">#REF!</definedName>
    <definedName name="_8Excel_BuiltIn_Print_Area_2_1_1_1">#REF!</definedName>
    <definedName name="_8Excel_BuiltIn_Print_Area_2_1_1_1_1">#REF!</definedName>
    <definedName name="_9________Excel_BuiltIn_Print_Area_2_1_1_1_1_1">#REF!</definedName>
    <definedName name="_90____Excel_BuiltIn_Print_Area_4_1_1_1_1">#REF!</definedName>
    <definedName name="_91____Excel_BuiltIn_Print_Area_5_1_1_1">#REF!</definedName>
    <definedName name="_92____Excel_BuiltIn_Print_Area_5_1_1_1_1">#REF!</definedName>
    <definedName name="_93____Excel_BuiltIn_Print_Area_7_1_1_1_1">#REF!</definedName>
    <definedName name="_94____Excel_BuiltIn_Print_Area_8_1_1_1_1">#REF!</definedName>
    <definedName name="_95____Excel_BuiltIn_Print_Area_9_1">#REF!</definedName>
    <definedName name="_96___Excel_BuiltIn_Print_Area_10_1">'[16]Scheme Area Details_Block__ C2'!#REF!</definedName>
    <definedName name="_97___Excel_BuiltIn_Print_Area_12_1_1_1_1">#REF!</definedName>
    <definedName name="_98___Excel_BuiltIn_Print_Area_16_1_1_1_1">#REF!</definedName>
    <definedName name="_99___Excel_BuiltIn_Print_Area_17_1_1_1_1">#REF!</definedName>
    <definedName name="_9Excel_BuiltIn_Print_Area_18_1">#REF!</definedName>
    <definedName name="_9Excel_BuiltIn_Print_Area_2_1">#REF!</definedName>
    <definedName name="_9Excel_BuiltIn_Print_Area_2_1_1_1">#REF!</definedName>
    <definedName name="_9Excel_BuiltIn_Print_Area_2_1_1_1_1">#REF!</definedName>
    <definedName name="_9Excel_BuiltIn_Print_Area_2_1_1_1_1_1">#REF!</definedName>
    <definedName name="_BSD1">#REF!</definedName>
    <definedName name="_BSD2">#REF!</definedName>
    <definedName name="_CZ1">[12]data!$F$721</definedName>
    <definedName name="_xlnm._FilterDatabase" hidden="1">[17]Dom!$E$9:$S$13</definedName>
    <definedName name="_IED1">#REF!</definedName>
    <definedName name="_IED2">#REF!</definedName>
    <definedName name="_III7">"$C4.$#REF!$#REF!"</definedName>
    <definedName name="_iv300000">'[7]INSTALLATIONS-99-00'!$EW$22612</definedName>
    <definedName name="_LD1">[3]DLC!$K$59:$AF$8180</definedName>
    <definedName name="_LD2">[3]DLC!$GR$56:$HT$8181</definedName>
    <definedName name="_LD3">[3]DLC!$HV$57:$IO$8181</definedName>
    <definedName name="_LD4">[3]DLC!$AH$32:$BE$8180</definedName>
    <definedName name="_LD5">[3]DLC!$GR$53:$HK$8180</definedName>
    <definedName name="_LD6">[3]DLC!$GR$69:$HL$8180</definedName>
    <definedName name="_LR1">#REF!</definedName>
    <definedName name="_LR2">#REF!</definedName>
    <definedName name="_Order1" hidden="1">255</definedName>
    <definedName name="_Order2" hidden="1">0</definedName>
    <definedName name="_SCH6">'[11]04REL'!#REF!</definedName>
    <definedName name="_SH1">'[10]Executive Summary -Thermal'!$A$4:$H$108</definedName>
    <definedName name="_SH10">'[10]Executive Summary -Thermal'!$A$4:$G$118</definedName>
    <definedName name="_SH11">'[10]Executive Summary -Thermal'!$A$4:$H$167</definedName>
    <definedName name="_SH2">'[10]Executive Summary -Thermal'!$A$4:$H$157</definedName>
    <definedName name="_SH3">'[10]Executive Summary -Thermal'!$A$4:$H$136</definedName>
    <definedName name="_SH4">'[10]Executive Summary -Thermal'!$A$4:$H$96</definedName>
    <definedName name="_SH5">'[10]Executive Summary -Thermal'!$A$4:$H$96</definedName>
    <definedName name="_SH6">'[10]Executive Summary -Thermal'!$A$4:$H$95</definedName>
    <definedName name="_SH7">'[10]Executive Summary -Thermal'!$A$4:$H$163</definedName>
    <definedName name="_SH8">'[10]Executive Summary -Thermal'!$A$4:$H$133</definedName>
    <definedName name="_SH9">'[10]Executive Summary -Thermal'!$A$4:$H$194</definedName>
    <definedName name="a">#REF!</definedName>
    <definedName name="A1GJ61">#REF!</definedName>
    <definedName name="AAA">'[18]oct-06'!#REF!</definedName>
    <definedName name="AAAA" localSheetId="1">[19]J!#REF!</definedName>
    <definedName name="AAAA">[19]J!#REF!</definedName>
    <definedName name="ab">#REF!</definedName>
    <definedName name="adasd">#REF!</definedName>
    <definedName name="ADL.63">[20]Addl.40!$A$38:$I$284</definedName>
    <definedName name="agenda">#REF!</definedName>
    <definedName name="Agenda4">#REF!</definedName>
    <definedName name="agri">#REF!</definedName>
    <definedName name="ann">'[21]QOSWS '!#REF!</definedName>
    <definedName name="AS">'[10]Executive Summary -Thermal'!$I$4:$AY$144</definedName>
    <definedName name="assdd">'[22]QOSWS '!#REF!</definedName>
    <definedName name="ASSUMPTIONS">#REF!</definedName>
    <definedName name="AUX">'[10]Executive Summary -Thermal'!$A$4:$H$95</definedName>
    <definedName name="b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an">#REF!</definedName>
    <definedName name="bb">#REF!</definedName>
    <definedName name="bbbbb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bbbb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bbb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H">'[5]STN WISE EMR'!#REF!</definedName>
    <definedName name="bnvhjvbn">[23]CREV!#REF!</definedName>
    <definedName name="BRH">'[5]STN WISE EMR'!#REF!</definedName>
    <definedName name="BUS">#REF!</definedName>
    <definedName name="Cap_add_and_loss_assumptions">#REF!</definedName>
    <definedName name="cb">#REF!</definedName>
    <definedName name="cbpura">#REF!</definedName>
    <definedName name="CDGD">'[24]C.S.GENERATION'!#REF!</definedName>
    <definedName name="Chitradurga">#REF!</definedName>
    <definedName name="COAL">'[10]Executive Summary -Thermal'!$A$4:$H$96</definedName>
    <definedName name="comp">'[21]QOSWS '!#REF!</definedName>
    <definedName name="Consumers">#REF!</definedName>
    <definedName name="CR">[3]DLC!$GS$40:$HM$87</definedName>
    <definedName name="_xlnm.Criteria">[3]DLC!$GS$304:$HF$305</definedName>
    <definedName name="CSMPD">'[24]C.S.GENERATION'!#REF!</definedName>
    <definedName name="D">#N/A</definedName>
    <definedName name="D_T">'[25]Discom Details'!$F$721</definedName>
    <definedName name="DateTimeStamp">#REF!</definedName>
    <definedName name="ddd">#REF!</definedName>
    <definedName name="def">'[11]04REL'!#REF!</definedName>
    <definedName name="Demographic_data">#REF!</definedName>
    <definedName name="df">'[18]oct-06'!#REF!</definedName>
    <definedName name="dfdf">'[26]QOSWS '!#REF!</definedName>
    <definedName name="dffddffd">#REF!</definedName>
    <definedName name="dfsdfd">'[27]QOSWS '!#REF!</definedName>
    <definedName name="Discom1F1">#REF!</definedName>
    <definedName name="Discom1F2">#REF!</definedName>
    <definedName name="Discom1F3">#REF!</definedName>
    <definedName name="Discom1F4">#REF!</definedName>
    <definedName name="Discom1F6">#REF!</definedName>
    <definedName name="Discom2F1">#REF!</definedName>
    <definedName name="Discom2F2">#REF!</definedName>
    <definedName name="Discom2F3">#REF!</definedName>
    <definedName name="Discom2F4">#REF!</definedName>
    <definedName name="Discom2F6">#REF!</definedName>
    <definedName name="dom">#REF!</definedName>
    <definedName name="dpc">'[28]dpc cost'!$D$1</definedName>
    <definedName name="drgertr">[19]J!#REF!</definedName>
    <definedName name="E_315MVA_Addl_Page1">#REF!</definedName>
    <definedName name="E_315MVA_Addl_Page2">#REF!</definedName>
    <definedName name="Ecxel_munish_pscn">'[29]Scheme Area Details_Block__ C2'!#REF!</definedName>
    <definedName name="ED">#REF!</definedName>
    <definedName name="eerewr">#REF!</definedName>
    <definedName name="Energy">#REF!</definedName>
    <definedName name="Energy_sales">#REF!</definedName>
    <definedName name="erer">'[30]QOSWS '!#REF!</definedName>
    <definedName name="ereryry">'[31]QOSWS '!#REF!</definedName>
    <definedName name="Error_Types">#REF!</definedName>
    <definedName name="Excel_aligarh">[23]CREV!#REF!</definedName>
    <definedName name="Excel_built_print_area_14_2">[29]New33KVSS_E3!#REF!</definedName>
    <definedName name="Excel_BuiltIn__FilterDatabase_1">#REF!</definedName>
    <definedName name="Excel_BuiltIn__FilterDatabase_1_18">#REF!</definedName>
    <definedName name="Excel_BuiltIn__FilterDatabase_14_16">[32]DREV!#REF!</definedName>
    <definedName name="Excel_BuiltIn__FilterDatabase_4_1">#REF!</definedName>
    <definedName name="Excel_BuiltIn__FilterDatabase_50">#REF!</definedName>
    <definedName name="Excel_BuiltIn__FilterDatabase_7_8">[32]CREV!#REF!</definedName>
    <definedName name="Excel_BuiltIn_Database_0">"$#REF!.$A$1:$N$4078"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8">#REF!</definedName>
    <definedName name="Excel_BuiltIn_Print_Area_10">'[16]Scheme Area Details_Block__ C2'!#REF!</definedName>
    <definedName name="Excel_BuiltIn_Print_Area_10_1">'[33]Scheme Area Details_Block__ C2'!#REF!</definedName>
    <definedName name="Excel_BuiltIn_Print_Area_10_1_1">#REF!</definedName>
    <definedName name="Excel_BuiltIn_Print_Area_10_1_1_1">#REF!</definedName>
    <definedName name="Excel_BuiltIn_Print_Area_10_1_10">#REF!</definedName>
    <definedName name="Excel_BuiltIn_Print_Area_10_1_11">#REF!</definedName>
    <definedName name="Excel_BuiltIn_Print_Area_10_1_12">#REF!</definedName>
    <definedName name="Excel_BuiltIn_Print_Area_10_1_13">#REF!</definedName>
    <definedName name="Excel_BuiltIn_Print_Area_10_1_14">#REF!</definedName>
    <definedName name="Excel_BuiltIn_Print_Area_10_1_15">#REF!</definedName>
    <definedName name="Excel_BuiltIn_Print_Area_10_1_16">#REF!</definedName>
    <definedName name="Excel_BuiltIn_Print_Area_10_1_17">#REF!</definedName>
    <definedName name="Excel_BuiltIn_Print_Area_10_1_2">#REF!</definedName>
    <definedName name="Excel_BuiltIn_Print_Area_10_1_20">#REF!</definedName>
    <definedName name="Excel_BuiltIn_Print_Area_10_1_3">#REF!</definedName>
    <definedName name="Excel_BuiltIn_Print_Area_10_1_5">#REF!</definedName>
    <definedName name="Excel_BuiltIn_Print_Area_10_1_6">#REF!</definedName>
    <definedName name="Excel_BuiltIn_Print_Area_10_1_7">#REF!</definedName>
    <definedName name="Excel_BuiltIn_Print_Area_10_1_8">#REF!</definedName>
    <definedName name="Excel_BuiltIn_Print_Area_10_1_9">#REF!</definedName>
    <definedName name="Excel_BuiltIn_Print_Area_10_8">'[34]Scheme Area Details_Block__ C2'!#REF!</definedName>
    <definedName name="Excel_BuiltIn_Print_Area_11_1">#REF!</definedName>
    <definedName name="Excel_BuiltIn_Print_Area_11_1_1">#REF!</definedName>
    <definedName name="Excel_BuiltIn_Print_Area_11_1_10">#REF!</definedName>
    <definedName name="Excel_BuiltIn_Print_Area_11_1_11">#REF!</definedName>
    <definedName name="Excel_BuiltIn_Print_Area_11_1_12">#REF!</definedName>
    <definedName name="Excel_BuiltIn_Print_Area_11_1_13">#REF!</definedName>
    <definedName name="Excel_BuiltIn_Print_Area_11_1_14">#REF!</definedName>
    <definedName name="Excel_BuiltIn_Print_Area_11_1_15">#REF!</definedName>
    <definedName name="Excel_BuiltIn_Print_Area_11_1_16">#REF!</definedName>
    <definedName name="Excel_BuiltIn_Print_Area_11_1_17">#REF!</definedName>
    <definedName name="Excel_BuiltIn_Print_Area_11_1_2">#REF!</definedName>
    <definedName name="Excel_BuiltIn_Print_Area_11_1_20">#REF!</definedName>
    <definedName name="Excel_BuiltIn_Print_Area_11_1_3">#REF!</definedName>
    <definedName name="Excel_BuiltIn_Print_Area_11_1_5">#REF!</definedName>
    <definedName name="Excel_BuiltIn_Print_Area_11_1_6">#REF!</definedName>
    <definedName name="Excel_BuiltIn_Print_Area_11_1_7">#REF!</definedName>
    <definedName name="Excel_BuiltIn_Print_Area_11_1_8">#REF!</definedName>
    <definedName name="Excel_BuiltIn_Print_Area_11_1_9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2_1_1_10">#REF!</definedName>
    <definedName name="Excel_BuiltIn_Print_Area_12_1_1_11">#REF!</definedName>
    <definedName name="Excel_BuiltIn_Print_Area_12_1_1_12">#REF!</definedName>
    <definedName name="Excel_BuiltIn_Print_Area_12_1_1_13">#REF!</definedName>
    <definedName name="Excel_BuiltIn_Print_Area_12_1_1_14">#REF!</definedName>
    <definedName name="Excel_BuiltIn_Print_Area_12_1_1_15">#REF!</definedName>
    <definedName name="Excel_BuiltIn_Print_Area_12_1_1_16">#REF!</definedName>
    <definedName name="Excel_BuiltIn_Print_Area_12_1_1_17">#REF!</definedName>
    <definedName name="Excel_BuiltIn_Print_Area_12_1_1_2">#REF!</definedName>
    <definedName name="Excel_BuiltIn_Print_Area_12_1_1_20">#REF!</definedName>
    <definedName name="Excel_BuiltIn_Print_Area_12_1_1_3">#REF!</definedName>
    <definedName name="Excel_BuiltIn_Print_Area_12_1_1_5">#REF!</definedName>
    <definedName name="Excel_BuiltIn_Print_Area_12_1_1_6">#REF!</definedName>
    <definedName name="Excel_BuiltIn_Print_Area_12_1_1_7">#REF!</definedName>
    <definedName name="Excel_BuiltIn_Print_Area_12_1_1_8">#REF!</definedName>
    <definedName name="Excel_BuiltIn_Print_Area_12_1_1_9">#REF!</definedName>
    <definedName name="Excel_BuiltIn_Print_Area_12_1_10">#REF!</definedName>
    <definedName name="Excel_BuiltIn_Print_Area_12_1_11">#REF!</definedName>
    <definedName name="Excel_BuiltIn_Print_Area_12_1_12">#REF!</definedName>
    <definedName name="Excel_BuiltIn_Print_Area_12_1_13">#REF!</definedName>
    <definedName name="Excel_BuiltIn_Print_Area_12_1_14">#REF!</definedName>
    <definedName name="Excel_BuiltIn_Print_Area_12_1_15">#REF!</definedName>
    <definedName name="Excel_BuiltIn_Print_Area_12_1_16">#REF!</definedName>
    <definedName name="Excel_BuiltIn_Print_Area_12_1_17">#REF!</definedName>
    <definedName name="Excel_BuiltIn_Print_Area_12_1_2">#REF!</definedName>
    <definedName name="Excel_BuiltIn_Print_Area_12_1_20">#REF!</definedName>
    <definedName name="Excel_BuiltIn_Print_Area_12_1_3">#REF!</definedName>
    <definedName name="Excel_BuiltIn_Print_Area_12_1_5">#REF!</definedName>
    <definedName name="Excel_BuiltIn_Print_Area_12_1_6">#REF!</definedName>
    <definedName name="Excel_BuiltIn_Print_Area_12_1_7">#REF!</definedName>
    <definedName name="Excel_BuiltIn_Print_Area_12_1_8">#REF!</definedName>
    <definedName name="Excel_BuiltIn_Print_Area_12_1_9">#REF!</definedName>
    <definedName name="Excel_BuiltIn_Print_Area_13_1">#REF!</definedName>
    <definedName name="Excel_BuiltIn_Print_Area_13_1_1">#REF!</definedName>
    <definedName name="Excel_BuiltIn_Print_Area_13_1_10">#REF!</definedName>
    <definedName name="Excel_BuiltIn_Print_Area_13_1_11">#REF!</definedName>
    <definedName name="Excel_BuiltIn_Print_Area_13_1_12">#REF!</definedName>
    <definedName name="Excel_BuiltIn_Print_Area_13_1_13">#REF!</definedName>
    <definedName name="Excel_BuiltIn_Print_Area_13_1_14">#REF!</definedName>
    <definedName name="Excel_BuiltIn_Print_Area_13_1_15">#REF!</definedName>
    <definedName name="Excel_BuiltIn_Print_Area_13_1_16">#REF!</definedName>
    <definedName name="Excel_BuiltIn_Print_Area_13_1_17">#REF!</definedName>
    <definedName name="Excel_BuiltIn_Print_Area_13_1_2">#REF!</definedName>
    <definedName name="Excel_BuiltIn_Print_Area_13_1_20">#REF!</definedName>
    <definedName name="Excel_BuiltIn_Print_Area_13_1_3">#REF!</definedName>
    <definedName name="Excel_BuiltIn_Print_Area_13_1_5">#REF!</definedName>
    <definedName name="Excel_BuiltIn_Print_Area_13_1_6">#REF!</definedName>
    <definedName name="Excel_BuiltIn_Print_Area_13_1_7">#REF!</definedName>
    <definedName name="Excel_BuiltIn_Print_Area_13_1_8">#REF!</definedName>
    <definedName name="Excel_BuiltIn_Print_Area_13_1_9">#REF!</definedName>
    <definedName name="Excel_BuiltIn_Print_Area_14_1">#REF!</definedName>
    <definedName name="Excel_BuiltIn_Print_Area_14_1_1">#REF!</definedName>
    <definedName name="Excel_BuiltIn_Print_Area_14_1_10">#REF!</definedName>
    <definedName name="Excel_BuiltIn_Print_Area_14_1_11">#REF!</definedName>
    <definedName name="Excel_BuiltIn_Print_Area_14_1_12">#REF!</definedName>
    <definedName name="Excel_BuiltIn_Print_Area_14_1_13">#REF!</definedName>
    <definedName name="Excel_BuiltIn_Print_Area_14_1_14">#REF!</definedName>
    <definedName name="Excel_BuiltIn_Print_Area_14_1_15">#REF!</definedName>
    <definedName name="Excel_BuiltIn_Print_Area_14_1_16">#REF!</definedName>
    <definedName name="Excel_BuiltIn_Print_Area_14_1_17">#REF!</definedName>
    <definedName name="Excel_BuiltIn_Print_Area_14_1_2">#REF!</definedName>
    <definedName name="Excel_BuiltIn_Print_Area_14_1_20">#REF!</definedName>
    <definedName name="Excel_BuiltIn_Print_Area_14_1_3">#REF!</definedName>
    <definedName name="Excel_BuiltIn_Print_Area_14_1_5">#REF!</definedName>
    <definedName name="Excel_BuiltIn_Print_Area_14_1_6">#REF!</definedName>
    <definedName name="Excel_BuiltIn_Print_Area_14_1_7">#REF!</definedName>
    <definedName name="Excel_BuiltIn_Print_Area_14_1_8">#REF!</definedName>
    <definedName name="Excel_BuiltIn_Print_Area_14_1_9">#REF!</definedName>
    <definedName name="Excel_BuiltIn_Print_Area_15_1">#REF!</definedName>
    <definedName name="Excel_BuiltIn_Print_Area_15_1_1">#REF!</definedName>
    <definedName name="Excel_BuiltIn_Print_Area_15_1_1_1">#REF!</definedName>
    <definedName name="Excel_BuiltIn_Print_Area_15_1_10">#REF!</definedName>
    <definedName name="Excel_BuiltIn_Print_Area_15_1_11">#REF!</definedName>
    <definedName name="Excel_BuiltIn_Print_Area_15_1_12">#REF!</definedName>
    <definedName name="Excel_BuiltIn_Print_Area_15_1_13">#REF!</definedName>
    <definedName name="Excel_BuiltIn_Print_Area_15_1_14">#REF!</definedName>
    <definedName name="Excel_BuiltIn_Print_Area_15_1_15">#REF!</definedName>
    <definedName name="Excel_BuiltIn_Print_Area_15_1_16">#REF!</definedName>
    <definedName name="Excel_BuiltIn_Print_Area_15_1_17">#REF!</definedName>
    <definedName name="Excel_BuiltIn_Print_Area_15_1_2">#REF!</definedName>
    <definedName name="Excel_BuiltIn_Print_Area_15_1_20">#REF!</definedName>
    <definedName name="Excel_BuiltIn_Print_Area_15_1_3">#REF!</definedName>
    <definedName name="Excel_BuiltIn_Print_Area_15_1_5">#REF!</definedName>
    <definedName name="Excel_BuiltIn_Print_Area_15_1_6">#REF!</definedName>
    <definedName name="Excel_BuiltIn_Print_Area_15_1_7">#REF!</definedName>
    <definedName name="Excel_BuiltIn_Print_Area_15_1_8">#REF!</definedName>
    <definedName name="Excel_BuiltIn_Print_Area_15_1_9">#REF!</definedName>
    <definedName name="Excel_BuiltIn_Print_Area_16_1">#REF!</definedName>
    <definedName name="Excel_BuiltIn_Print_Area_16_1_1">#REF!</definedName>
    <definedName name="Excel_BuiltIn_Print_Area_16_1_1_1">#REF!</definedName>
    <definedName name="Excel_BuiltIn_Print_Area_16_1_1_10">#REF!</definedName>
    <definedName name="Excel_BuiltIn_Print_Area_16_1_1_11">#REF!</definedName>
    <definedName name="Excel_BuiltIn_Print_Area_16_1_1_12">#REF!</definedName>
    <definedName name="Excel_BuiltIn_Print_Area_16_1_1_13">#REF!</definedName>
    <definedName name="Excel_BuiltIn_Print_Area_16_1_1_14">#REF!</definedName>
    <definedName name="Excel_BuiltIn_Print_Area_16_1_1_15">#REF!</definedName>
    <definedName name="Excel_BuiltIn_Print_Area_16_1_1_16">#REF!</definedName>
    <definedName name="Excel_BuiltIn_Print_Area_16_1_1_17">#REF!</definedName>
    <definedName name="Excel_BuiltIn_Print_Area_16_1_1_2">#REF!</definedName>
    <definedName name="Excel_BuiltIn_Print_Area_16_1_1_20">#REF!</definedName>
    <definedName name="Excel_BuiltIn_Print_Area_16_1_1_3">#REF!</definedName>
    <definedName name="Excel_BuiltIn_Print_Area_16_1_1_5">#REF!</definedName>
    <definedName name="Excel_BuiltIn_Print_Area_16_1_1_6">#REF!</definedName>
    <definedName name="Excel_BuiltIn_Print_Area_16_1_1_7">#REF!</definedName>
    <definedName name="Excel_BuiltIn_Print_Area_16_1_1_8">#REF!</definedName>
    <definedName name="Excel_BuiltIn_Print_Area_16_1_1_9">#REF!</definedName>
    <definedName name="Excel_BuiltIn_Print_Area_16_1_10">#REF!</definedName>
    <definedName name="Excel_BuiltIn_Print_Area_16_1_11">#REF!</definedName>
    <definedName name="Excel_BuiltIn_Print_Area_16_1_12">#REF!</definedName>
    <definedName name="Excel_BuiltIn_Print_Area_16_1_13">#REF!</definedName>
    <definedName name="Excel_BuiltIn_Print_Area_16_1_14">#REF!</definedName>
    <definedName name="Excel_BuiltIn_Print_Area_16_1_15">#REF!</definedName>
    <definedName name="Excel_BuiltIn_Print_Area_16_1_16">#REF!</definedName>
    <definedName name="Excel_BuiltIn_Print_Area_16_1_17">#REF!</definedName>
    <definedName name="Excel_BuiltIn_Print_Area_16_1_2">#REF!</definedName>
    <definedName name="Excel_BuiltIn_Print_Area_16_1_20">#REF!</definedName>
    <definedName name="Excel_BuiltIn_Print_Area_16_1_3">#REF!</definedName>
    <definedName name="Excel_BuiltIn_Print_Area_16_1_5">#REF!</definedName>
    <definedName name="Excel_BuiltIn_Print_Area_16_1_6">#REF!</definedName>
    <definedName name="Excel_BuiltIn_Print_Area_16_1_7">#REF!</definedName>
    <definedName name="Excel_BuiltIn_Print_Area_16_1_8">#REF!</definedName>
    <definedName name="Excel_BuiltIn_Print_Area_16_1_9">#REF!</definedName>
    <definedName name="Excel_BuiltIn_Print_Area_17_1">#REF!</definedName>
    <definedName name="Excel_BuiltIn_Print_Area_17_1_1">#REF!</definedName>
    <definedName name="Excel_BuiltIn_Print_Area_17_1_1_1">#REF!</definedName>
    <definedName name="Excel_BuiltIn_Print_Area_17_1_1_10">#REF!</definedName>
    <definedName name="Excel_BuiltIn_Print_Area_17_1_1_11">#REF!</definedName>
    <definedName name="Excel_BuiltIn_Print_Area_17_1_1_12" localSheetId="0">#REF!</definedName>
    <definedName name="Excel_BuiltIn_Print_Area_17_1_1_12">#REF!</definedName>
    <definedName name="Excel_BuiltIn_Print_Area_17_1_1_13">#REF!</definedName>
    <definedName name="Excel_BuiltIn_Print_Area_17_1_1_14">#REF!</definedName>
    <definedName name="Excel_BuiltIn_Print_Area_17_1_1_15">#REF!</definedName>
    <definedName name="Excel_BuiltIn_Print_Area_17_1_1_16">#REF!</definedName>
    <definedName name="Excel_BuiltIn_Print_Area_17_1_1_17">#REF!</definedName>
    <definedName name="Excel_BuiltIn_Print_Area_17_1_1_2">#REF!</definedName>
    <definedName name="Excel_BuiltIn_Print_Area_17_1_1_20">#REF!</definedName>
    <definedName name="Excel_BuiltIn_Print_Area_17_1_1_3">#REF!</definedName>
    <definedName name="Excel_BuiltIn_Print_Area_17_1_1_5">#REF!</definedName>
    <definedName name="Excel_BuiltIn_Print_Area_17_1_1_6">#REF!</definedName>
    <definedName name="Excel_BuiltIn_Print_Area_17_1_1_7">#REF!</definedName>
    <definedName name="Excel_BuiltIn_Print_Area_17_1_1_8">#REF!</definedName>
    <definedName name="Excel_BuiltIn_Print_Area_17_1_1_9">#REF!</definedName>
    <definedName name="Excel_BuiltIn_Print_Area_17_1_10">#REF!</definedName>
    <definedName name="Excel_BuiltIn_Print_Area_17_1_11">#REF!</definedName>
    <definedName name="Excel_BuiltIn_Print_Area_17_1_12">#REF!</definedName>
    <definedName name="Excel_BuiltIn_Print_Area_17_1_13">#REF!</definedName>
    <definedName name="Excel_BuiltIn_Print_Area_17_1_14">#REF!</definedName>
    <definedName name="Excel_BuiltIn_Print_Area_17_1_15">#REF!</definedName>
    <definedName name="Excel_BuiltIn_Print_Area_17_1_16">#REF!</definedName>
    <definedName name="Excel_BuiltIn_Print_Area_17_1_17">#REF!</definedName>
    <definedName name="Excel_BuiltIn_Print_Area_17_1_2">#REF!</definedName>
    <definedName name="Excel_BuiltIn_Print_Area_17_1_20">#REF!</definedName>
    <definedName name="Excel_BuiltIn_Print_Area_17_1_3">#REF!</definedName>
    <definedName name="Excel_BuiltIn_Print_Area_17_1_5">#REF!</definedName>
    <definedName name="Excel_BuiltIn_Print_Area_17_1_6">#REF!</definedName>
    <definedName name="Excel_BuiltIn_Print_Area_17_1_7">#REF!</definedName>
    <definedName name="Excel_BuiltIn_Print_Area_17_1_8">#REF!</definedName>
    <definedName name="Excel_BuiltIn_Print_Area_17_1_9">#REF!</definedName>
    <definedName name="Excel_BuiltIn_Print_Area_18">#REF!</definedName>
    <definedName name="Excel_BuiltIn_Print_Area_19_1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#REF!</definedName>
    <definedName name="Excel_BuiltIn_Print_Area_2_1_1_1_10">#REF!</definedName>
    <definedName name="Excel_BuiltIn_Print_Area_2_1_1_1_11">#REF!</definedName>
    <definedName name="Excel_BuiltIn_Print_Area_2_1_1_1_12">#REF!</definedName>
    <definedName name="Excel_BuiltIn_Print_Area_2_1_1_1_13">#REF!</definedName>
    <definedName name="Excel_BuiltIn_Print_Area_2_1_1_1_14">#REF!</definedName>
    <definedName name="Excel_BuiltIn_Print_Area_2_1_1_1_15">#REF!</definedName>
    <definedName name="Excel_BuiltIn_Print_Area_2_1_1_1_16">#REF!</definedName>
    <definedName name="Excel_BuiltIn_Print_Area_2_1_1_1_17">#REF!</definedName>
    <definedName name="Excel_BuiltIn_Print_Area_2_1_1_1_2">#REF!</definedName>
    <definedName name="Excel_BuiltIn_Print_Area_2_1_1_1_20">#REF!</definedName>
    <definedName name="Excel_BuiltIn_Print_Area_2_1_1_1_3">#REF!</definedName>
    <definedName name="Excel_BuiltIn_Print_Area_2_1_1_1_5">#REF!</definedName>
    <definedName name="Excel_BuiltIn_Print_Area_2_1_1_1_6">#REF!</definedName>
    <definedName name="Excel_BuiltIn_Print_Area_2_1_1_1_7">#REF!</definedName>
    <definedName name="Excel_BuiltIn_Print_Area_2_1_1_1_8">#REF!</definedName>
    <definedName name="Excel_BuiltIn_Print_Area_2_1_1_1_9">#REF!</definedName>
    <definedName name="Excel_BuiltIn_Print_Area_2_1_1_10">#REF!</definedName>
    <definedName name="Excel_BuiltIn_Print_Area_2_1_1_11">#REF!</definedName>
    <definedName name="Excel_BuiltIn_Print_Area_2_1_1_12">#REF!</definedName>
    <definedName name="Excel_BuiltIn_Print_Area_2_1_1_13">#REF!</definedName>
    <definedName name="Excel_BuiltIn_Print_Area_2_1_1_14">#REF!</definedName>
    <definedName name="Excel_BuiltIn_Print_Area_2_1_1_15">#REF!</definedName>
    <definedName name="Excel_BuiltIn_Print_Area_2_1_1_16">#REF!</definedName>
    <definedName name="Excel_BuiltIn_Print_Area_2_1_1_17">#REF!</definedName>
    <definedName name="Excel_BuiltIn_Print_Area_2_1_1_2">#REF!</definedName>
    <definedName name="Excel_BuiltIn_Print_Area_2_1_1_20">#REF!</definedName>
    <definedName name="Excel_BuiltIn_Print_Area_2_1_1_3">#REF!</definedName>
    <definedName name="Excel_BuiltIn_Print_Area_2_1_1_5">#REF!</definedName>
    <definedName name="Excel_BuiltIn_Print_Area_2_1_1_6">#REF!</definedName>
    <definedName name="Excel_BuiltIn_Print_Area_2_1_1_7">#REF!</definedName>
    <definedName name="Excel_BuiltIn_Print_Area_2_1_1_8">#REF!</definedName>
    <definedName name="Excel_BuiltIn_Print_Area_2_1_1_9">#REF!</definedName>
    <definedName name="Excel_BuiltIn_Print_Area_2_1_10">#REF!</definedName>
    <definedName name="Excel_BuiltIn_Print_Area_2_1_11">#REF!</definedName>
    <definedName name="Excel_BuiltIn_Print_Area_2_1_12">#REF!</definedName>
    <definedName name="Excel_BuiltIn_Print_Area_2_1_13">#REF!</definedName>
    <definedName name="Excel_BuiltIn_Print_Area_2_1_14">#REF!</definedName>
    <definedName name="Excel_BuiltIn_Print_Area_2_1_15">#REF!</definedName>
    <definedName name="Excel_BuiltIn_Print_Area_2_1_16">#REF!</definedName>
    <definedName name="Excel_BuiltIn_Print_Area_2_1_17">#REF!</definedName>
    <definedName name="Excel_BuiltIn_Print_Area_2_1_2">#REF!</definedName>
    <definedName name="Excel_BuiltIn_Print_Area_2_1_20">#REF!</definedName>
    <definedName name="Excel_BuiltIn_Print_Area_2_1_3">#REF!</definedName>
    <definedName name="Excel_BuiltIn_Print_Area_2_1_5">#REF!</definedName>
    <definedName name="Excel_BuiltIn_Print_Area_2_1_6">#REF!</definedName>
    <definedName name="Excel_BuiltIn_Print_Area_2_1_7">#REF!</definedName>
    <definedName name="Excel_BuiltIn_Print_Area_2_1_8">#REF!</definedName>
    <definedName name="Excel_BuiltIn_Print_Area_2_1_9">#REF!</definedName>
    <definedName name="Excel_BuiltIn_Print_Area_20_1">#REF!</definedName>
    <definedName name="Excel_BuiltIn_Print_Area_28" localSheetId="0">[33]New33KVSS_E3!#REF!</definedName>
    <definedName name="Excel_BuiltIn_Print_Area_28">[33]New33KVSS_E3!#REF!</definedName>
    <definedName name="Excel_BuiltIn_Print_Area_28_1" localSheetId="0">[16]New33KVSS_E3!#REF!</definedName>
    <definedName name="Excel_BuiltIn_Print_Area_28_1">[16]New33KVSS_E3!#REF!</definedName>
    <definedName name="Excel_BuiltIn_Print_Area_28_10" localSheetId="0">[16]New33KVSS_E3!#REF!</definedName>
    <definedName name="Excel_BuiltIn_Print_Area_28_10">[16]New33KVSS_E3!#REF!</definedName>
    <definedName name="Excel_BuiltIn_Print_Area_28_11" localSheetId="0">[16]New33KVSS_E3!#REF!</definedName>
    <definedName name="Excel_BuiltIn_Print_Area_28_11">[16]New33KVSS_E3!#REF!</definedName>
    <definedName name="Excel_BuiltIn_Print_Area_28_12" localSheetId="0">[16]New33KVSS_E3!#REF!</definedName>
    <definedName name="Excel_BuiltIn_Print_Area_28_12">[16]New33KVSS_E3!#REF!</definedName>
    <definedName name="Excel_BuiltIn_Print_Area_28_13" localSheetId="0">[16]New33KVSS_E3!#REF!</definedName>
    <definedName name="Excel_BuiltIn_Print_Area_28_13">[16]New33KVSS_E3!#REF!</definedName>
    <definedName name="Excel_BuiltIn_Print_Area_28_14" localSheetId="0">[16]New33KVSS_E3!#REF!</definedName>
    <definedName name="Excel_BuiltIn_Print_Area_28_14">[16]New33KVSS_E3!#REF!</definedName>
    <definedName name="Excel_BuiltIn_Print_Area_28_15" localSheetId="0">[16]New33KVSS_E3!#REF!</definedName>
    <definedName name="Excel_BuiltIn_Print_Area_28_15">[16]New33KVSS_E3!#REF!</definedName>
    <definedName name="Excel_BuiltIn_Print_Area_28_16" localSheetId="0">[16]New33KVSS_E3!#REF!</definedName>
    <definedName name="Excel_BuiltIn_Print_Area_28_16">[16]New33KVSS_E3!#REF!</definedName>
    <definedName name="Excel_BuiltIn_Print_Area_28_17" localSheetId="0">[16]New33KVSS_E3!#REF!</definedName>
    <definedName name="Excel_BuiltIn_Print_Area_28_17">[16]New33KVSS_E3!#REF!</definedName>
    <definedName name="Excel_BuiltIn_Print_Area_28_2" localSheetId="0">[16]New33KVSS_E3!#REF!</definedName>
    <definedName name="Excel_BuiltIn_Print_Area_28_2">[16]New33KVSS_E3!#REF!</definedName>
    <definedName name="Excel_BuiltIn_Print_Area_28_20" localSheetId="0">[16]New33KVSS_E3!#REF!</definedName>
    <definedName name="Excel_BuiltIn_Print_Area_28_20">[16]New33KVSS_E3!#REF!</definedName>
    <definedName name="Excel_BuiltIn_Print_Area_28_3" localSheetId="0">[16]New33KVSS_E3!#REF!</definedName>
    <definedName name="Excel_BuiltIn_Print_Area_28_3">[16]New33KVSS_E3!#REF!</definedName>
    <definedName name="Excel_BuiltIn_Print_Area_28_5" localSheetId="0">[16]New33KVSS_E3!#REF!</definedName>
    <definedName name="Excel_BuiltIn_Print_Area_28_5">[16]New33KVSS_E3!#REF!</definedName>
    <definedName name="Excel_BuiltIn_Print_Area_28_6" localSheetId="0">[16]New33KVSS_E3!#REF!</definedName>
    <definedName name="Excel_BuiltIn_Print_Area_28_6">[16]New33KVSS_E3!#REF!</definedName>
    <definedName name="Excel_BuiltIn_Print_Area_28_7" localSheetId="0">[16]New33KVSS_E3!#REF!</definedName>
    <definedName name="Excel_BuiltIn_Print_Area_28_7">[16]New33KVSS_E3!#REF!</definedName>
    <definedName name="Excel_BuiltIn_Print_Area_28_8" localSheetId="0">[16]New33KVSS_E3!#REF!</definedName>
    <definedName name="Excel_BuiltIn_Print_Area_28_8">[16]New33KVSS_E3!#REF!</definedName>
    <definedName name="Excel_BuiltIn_Print_Area_28_9" localSheetId="0">[16]New33KVSS_E3!#REF!</definedName>
    <definedName name="Excel_BuiltIn_Print_Area_28_9">[16]New33KVSS_E3!#REF!</definedName>
    <definedName name="Excel_BuiltIn_Print_Area_29" localSheetId="0">'[33]Prop aug of Ex 33KVSS_E3a'!#REF!</definedName>
    <definedName name="Excel_BuiltIn_Print_Area_29">'[33]Prop aug of Ex 33KVSS_E3a'!#REF!</definedName>
    <definedName name="Excel_BuiltIn_Print_Area_29_1" localSheetId="0">'[16]Prop aug of Ex 33KVSS_E3a'!#REF!</definedName>
    <definedName name="Excel_BuiltIn_Print_Area_29_1">'[16]Prop aug of Ex 33KVSS_E3a'!#REF!</definedName>
    <definedName name="Excel_BuiltIn_Print_Area_29_10" localSheetId="0">'[16]Prop aug of Ex 33KVSS_E3a'!#REF!</definedName>
    <definedName name="Excel_BuiltIn_Print_Area_29_10">'[16]Prop aug of Ex 33KVSS_E3a'!#REF!</definedName>
    <definedName name="Excel_BuiltIn_Print_Area_29_11" localSheetId="0">'[16]Prop aug of Ex 33KVSS_E3a'!#REF!</definedName>
    <definedName name="Excel_BuiltIn_Print_Area_29_11">'[16]Prop aug of Ex 33KVSS_E3a'!#REF!</definedName>
    <definedName name="Excel_BuiltIn_Print_Area_29_12" localSheetId="0">'[16]Prop aug of Ex 33KVSS_E3a'!#REF!</definedName>
    <definedName name="Excel_BuiltIn_Print_Area_29_12">'[16]Prop aug of Ex 33KVSS_E3a'!#REF!</definedName>
    <definedName name="Excel_BuiltIn_Print_Area_29_13" localSheetId="0">'[16]Prop aug of Ex 33KVSS_E3a'!#REF!</definedName>
    <definedName name="Excel_BuiltIn_Print_Area_29_13">'[16]Prop aug of Ex 33KVSS_E3a'!#REF!</definedName>
    <definedName name="Excel_BuiltIn_Print_Area_29_14" localSheetId="0">'[16]Prop aug of Ex 33KVSS_E3a'!#REF!</definedName>
    <definedName name="Excel_BuiltIn_Print_Area_29_14">'[16]Prop aug of Ex 33KVSS_E3a'!#REF!</definedName>
    <definedName name="Excel_BuiltIn_Print_Area_29_15" localSheetId="0">'[16]Prop aug of Ex 33KVSS_E3a'!#REF!</definedName>
    <definedName name="Excel_BuiltIn_Print_Area_29_15">'[16]Prop aug of Ex 33KVSS_E3a'!#REF!</definedName>
    <definedName name="Excel_BuiltIn_Print_Area_29_16" localSheetId="0">'[16]Prop aug of Ex 33KVSS_E3a'!#REF!</definedName>
    <definedName name="Excel_BuiltIn_Print_Area_29_16">'[16]Prop aug of Ex 33KVSS_E3a'!#REF!</definedName>
    <definedName name="Excel_BuiltIn_Print_Area_29_17" localSheetId="0">'[16]Prop aug of Ex 33KVSS_E3a'!#REF!</definedName>
    <definedName name="Excel_BuiltIn_Print_Area_29_17">'[16]Prop aug of Ex 33KVSS_E3a'!#REF!</definedName>
    <definedName name="Excel_BuiltIn_Print_Area_29_2" localSheetId="0">'[16]Prop aug of Ex 33KVSS_E3a'!#REF!</definedName>
    <definedName name="Excel_BuiltIn_Print_Area_29_2">'[16]Prop aug of Ex 33KVSS_E3a'!#REF!</definedName>
    <definedName name="Excel_BuiltIn_Print_Area_29_20" localSheetId="0">'[16]Prop aug of Ex 33KVSS_E3a'!#REF!</definedName>
    <definedName name="Excel_BuiltIn_Print_Area_29_20">'[16]Prop aug of Ex 33KVSS_E3a'!#REF!</definedName>
    <definedName name="Excel_BuiltIn_Print_Area_29_3" localSheetId="0">'[16]Prop aug of Ex 33KVSS_E3a'!#REF!</definedName>
    <definedName name="Excel_BuiltIn_Print_Area_29_3">'[16]Prop aug of Ex 33KVSS_E3a'!#REF!</definedName>
    <definedName name="Excel_BuiltIn_Print_Area_29_5" localSheetId="0">'[16]Prop aug of Ex 33KVSS_E3a'!#REF!</definedName>
    <definedName name="Excel_BuiltIn_Print_Area_29_5">'[16]Prop aug of Ex 33KVSS_E3a'!#REF!</definedName>
    <definedName name="Excel_BuiltIn_Print_Area_29_6" localSheetId="0">'[16]Prop aug of Ex 33KVSS_E3a'!#REF!</definedName>
    <definedName name="Excel_BuiltIn_Print_Area_29_6">'[16]Prop aug of Ex 33KVSS_E3a'!#REF!</definedName>
    <definedName name="Excel_BuiltIn_Print_Area_29_7" localSheetId="0">'[16]Prop aug of Ex 33KVSS_E3a'!#REF!</definedName>
    <definedName name="Excel_BuiltIn_Print_Area_29_7">'[16]Prop aug of Ex 33KVSS_E3a'!#REF!</definedName>
    <definedName name="Excel_BuiltIn_Print_Area_29_8" localSheetId="0">'[16]Prop aug of Ex 33KVSS_E3a'!#REF!</definedName>
    <definedName name="Excel_BuiltIn_Print_Area_29_8">'[16]Prop aug of Ex 33KVSS_E3a'!#REF!</definedName>
    <definedName name="Excel_BuiltIn_Print_Area_29_9" localSheetId="0">'[16]Prop aug of Ex 33KVSS_E3a'!#REF!</definedName>
    <definedName name="Excel_BuiltIn_Print_Area_29_9">'[16]Prop aug of Ex 33KVSS_E3a'!#REF!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0">#REF!</definedName>
    <definedName name="Excel_BuiltIn_Print_Area_3_1_11">#REF!</definedName>
    <definedName name="Excel_BuiltIn_Print_Area_3_1_12">#REF!</definedName>
    <definedName name="Excel_BuiltIn_Print_Area_3_1_13">#REF!</definedName>
    <definedName name="Excel_BuiltIn_Print_Area_3_1_14">#REF!</definedName>
    <definedName name="Excel_BuiltIn_Print_Area_3_1_15">#REF!</definedName>
    <definedName name="Excel_BuiltIn_Print_Area_3_1_16">#REF!</definedName>
    <definedName name="Excel_BuiltIn_Print_Area_3_1_17">#REF!</definedName>
    <definedName name="Excel_BuiltIn_Print_Area_3_1_2">#REF!</definedName>
    <definedName name="Excel_BuiltIn_Print_Area_3_1_20">#REF!</definedName>
    <definedName name="Excel_BuiltIn_Print_Area_3_1_3">#REF!</definedName>
    <definedName name="Excel_BuiltIn_Print_Area_3_1_5">#REF!</definedName>
    <definedName name="Excel_BuiltIn_Print_Area_3_1_6">#REF!</definedName>
    <definedName name="Excel_BuiltIn_Print_Area_3_1_7">#REF!</definedName>
    <definedName name="Excel_BuiltIn_Print_Area_3_1_8">#REF!</definedName>
    <definedName name="Excel_BuiltIn_Print_Area_3_1_9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0">#REF!</definedName>
    <definedName name="Excel_BuiltIn_Print_Area_4_1_1_11">#REF!</definedName>
    <definedName name="Excel_BuiltIn_Print_Area_4_1_1_12">#REF!</definedName>
    <definedName name="Excel_BuiltIn_Print_Area_4_1_1_13">#REF!</definedName>
    <definedName name="Excel_BuiltIn_Print_Area_4_1_1_14">#REF!</definedName>
    <definedName name="Excel_BuiltIn_Print_Area_4_1_1_15">#REF!</definedName>
    <definedName name="Excel_BuiltIn_Print_Area_4_1_1_16">#REF!</definedName>
    <definedName name="Excel_BuiltIn_Print_Area_4_1_1_17">#REF!</definedName>
    <definedName name="Excel_BuiltIn_Print_Area_4_1_1_2">#REF!</definedName>
    <definedName name="Excel_BuiltIn_Print_Area_4_1_1_20">#REF!</definedName>
    <definedName name="Excel_BuiltIn_Print_Area_4_1_1_3">#REF!</definedName>
    <definedName name="Excel_BuiltIn_Print_Area_4_1_1_5">#REF!</definedName>
    <definedName name="Excel_BuiltIn_Print_Area_4_1_1_6">#REF!</definedName>
    <definedName name="Excel_BuiltIn_Print_Area_4_1_1_7">#REF!</definedName>
    <definedName name="Excel_BuiltIn_Print_Area_4_1_1_8">#REF!</definedName>
    <definedName name="Excel_BuiltIn_Print_Area_4_1_1_9">#REF!</definedName>
    <definedName name="Excel_BuiltIn_Print_Area_4_1_10">#REF!</definedName>
    <definedName name="Excel_BuiltIn_Print_Area_4_1_11">#REF!</definedName>
    <definedName name="Excel_BuiltIn_Print_Area_4_1_12">#REF!</definedName>
    <definedName name="Excel_BuiltIn_Print_Area_4_1_13">#REF!</definedName>
    <definedName name="Excel_BuiltIn_Print_Area_4_1_14">#REF!</definedName>
    <definedName name="Excel_BuiltIn_Print_Area_4_1_15">#REF!</definedName>
    <definedName name="Excel_BuiltIn_Print_Area_4_1_16">#REF!</definedName>
    <definedName name="Excel_BuiltIn_Print_Area_4_1_17">#REF!</definedName>
    <definedName name="Excel_BuiltIn_Print_Area_4_1_2">#REF!</definedName>
    <definedName name="Excel_BuiltIn_Print_Area_4_1_20">#REF!</definedName>
    <definedName name="Excel_BuiltIn_Print_Area_4_1_3">#REF!</definedName>
    <definedName name="Excel_BuiltIn_Print_Area_4_1_5">#REF!</definedName>
    <definedName name="Excel_BuiltIn_Print_Area_4_1_6">#REF!</definedName>
    <definedName name="Excel_BuiltIn_Print_Area_4_1_7">#REF!</definedName>
    <definedName name="Excel_BuiltIn_Print_Area_4_1_8">#REF!</definedName>
    <definedName name="Excel_BuiltIn_Print_Area_4_1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1_10">#REF!</definedName>
    <definedName name="Excel_BuiltIn_Print_Area_5_1_1_11">#REF!</definedName>
    <definedName name="Excel_BuiltIn_Print_Area_5_1_1_12">#REF!</definedName>
    <definedName name="Excel_BuiltIn_Print_Area_5_1_1_13">#REF!</definedName>
    <definedName name="Excel_BuiltIn_Print_Area_5_1_1_14">#REF!</definedName>
    <definedName name="Excel_BuiltIn_Print_Area_5_1_1_15">#REF!</definedName>
    <definedName name="Excel_BuiltIn_Print_Area_5_1_1_16">#REF!</definedName>
    <definedName name="Excel_BuiltIn_Print_Area_5_1_1_17">#REF!</definedName>
    <definedName name="Excel_BuiltIn_Print_Area_5_1_1_2">#REF!</definedName>
    <definedName name="Excel_BuiltIn_Print_Area_5_1_1_20">#REF!</definedName>
    <definedName name="Excel_BuiltIn_Print_Area_5_1_1_3">#REF!</definedName>
    <definedName name="Excel_BuiltIn_Print_Area_5_1_1_5">#REF!</definedName>
    <definedName name="Excel_BuiltIn_Print_Area_5_1_1_6">#REF!</definedName>
    <definedName name="Excel_BuiltIn_Print_Area_5_1_1_7">#REF!</definedName>
    <definedName name="Excel_BuiltIn_Print_Area_5_1_1_8">#REF!</definedName>
    <definedName name="Excel_BuiltIn_Print_Area_5_1_1_9">#REF!</definedName>
    <definedName name="Excel_BuiltIn_Print_Area_5_1_10">#REF!</definedName>
    <definedName name="Excel_BuiltIn_Print_Area_5_1_11">#REF!</definedName>
    <definedName name="Excel_BuiltIn_Print_Area_5_1_12">#REF!</definedName>
    <definedName name="Excel_BuiltIn_Print_Area_5_1_13">#REF!</definedName>
    <definedName name="Excel_BuiltIn_Print_Area_5_1_14">#REF!</definedName>
    <definedName name="Excel_BuiltIn_Print_Area_5_1_15">#REF!</definedName>
    <definedName name="Excel_BuiltIn_Print_Area_5_1_16">#REF!</definedName>
    <definedName name="Excel_BuiltIn_Print_Area_5_1_17">#REF!</definedName>
    <definedName name="Excel_BuiltIn_Print_Area_5_1_2">#REF!</definedName>
    <definedName name="Excel_BuiltIn_Print_Area_5_1_20">#REF!</definedName>
    <definedName name="Excel_BuiltIn_Print_Area_5_1_3">#REF!</definedName>
    <definedName name="Excel_BuiltIn_Print_Area_5_1_5">#REF!</definedName>
    <definedName name="Excel_BuiltIn_Print_Area_5_1_6">#REF!</definedName>
    <definedName name="Excel_BuiltIn_Print_Area_5_1_7">#REF!</definedName>
    <definedName name="Excel_BuiltIn_Print_Area_5_1_8">#REF!</definedName>
    <definedName name="Excel_BuiltIn_Print_Area_5_1_9">#REF!</definedName>
    <definedName name="Excel_BuiltIn_Print_Area_5_10">#REF!</definedName>
    <definedName name="Excel_BuiltIn_Print_Area_5_11">#REF!</definedName>
    <definedName name="Excel_BuiltIn_Print_Area_5_12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2">#REF!</definedName>
    <definedName name="Excel_BuiltIn_Print_Area_5_20">#REF!</definedName>
    <definedName name="Excel_BuiltIn_Print_Area_5_3">#REF!</definedName>
    <definedName name="Excel_BuiltIn_Print_Area_5_5">#REF!</definedName>
    <definedName name="Excel_BuiltIn_Print_Area_5_6">#REF!</definedName>
    <definedName name="Excel_BuiltIn_Print_Area_5_7">#REF!</definedName>
    <definedName name="Excel_BuiltIn_Print_Area_5_8">#REF!</definedName>
    <definedName name="Excel_BuiltIn_Print_Area_5_9">#REF!</definedName>
    <definedName name="Excel_BuiltIn_Print_Area_6_1">#REF!</definedName>
    <definedName name="Excel_BuiltIn_Print_Area_6_1_1">#REF!</definedName>
    <definedName name="Excel_BuiltIn_Print_Area_6_1_10">#REF!</definedName>
    <definedName name="Excel_BuiltIn_Print_Area_6_1_11">#REF!</definedName>
    <definedName name="Excel_BuiltIn_Print_Area_6_1_12">#REF!</definedName>
    <definedName name="Excel_BuiltIn_Print_Area_6_1_13">#REF!</definedName>
    <definedName name="Excel_BuiltIn_Print_Area_6_1_14">#REF!</definedName>
    <definedName name="Excel_BuiltIn_Print_Area_6_1_15">#REF!</definedName>
    <definedName name="Excel_BuiltIn_Print_Area_6_1_16">#REF!</definedName>
    <definedName name="Excel_BuiltIn_Print_Area_6_1_17">#REF!</definedName>
    <definedName name="Excel_BuiltIn_Print_Area_6_1_2">#REF!</definedName>
    <definedName name="Excel_BuiltIn_Print_Area_6_1_20">#REF!</definedName>
    <definedName name="Excel_BuiltIn_Print_Area_6_1_3">#REF!</definedName>
    <definedName name="Excel_BuiltIn_Print_Area_6_1_5">#REF!</definedName>
    <definedName name="Excel_BuiltIn_Print_Area_6_1_6">#REF!</definedName>
    <definedName name="Excel_BuiltIn_Print_Area_6_1_7">#REF!</definedName>
    <definedName name="Excel_BuiltIn_Print_Area_6_1_8">#REF!</definedName>
    <definedName name="Excel_BuiltIn_Print_Area_6_1_9">#REF!</definedName>
    <definedName name="Excel_BuiltIn_Print_Area_6_20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0">#REF!</definedName>
    <definedName name="Excel_BuiltIn_Print_Area_7_1_1_11">#REF!</definedName>
    <definedName name="Excel_BuiltIn_Print_Area_7_1_1_12">#REF!</definedName>
    <definedName name="Excel_BuiltIn_Print_Area_7_1_1_13">#REF!</definedName>
    <definedName name="Excel_BuiltIn_Print_Area_7_1_1_14">#REF!</definedName>
    <definedName name="Excel_BuiltIn_Print_Area_7_1_1_15">#REF!</definedName>
    <definedName name="Excel_BuiltIn_Print_Area_7_1_1_16">#REF!</definedName>
    <definedName name="Excel_BuiltIn_Print_Area_7_1_1_17">#REF!</definedName>
    <definedName name="Excel_BuiltIn_Print_Area_7_1_1_2">#REF!</definedName>
    <definedName name="Excel_BuiltIn_Print_Area_7_1_1_20">#REF!</definedName>
    <definedName name="Excel_BuiltIn_Print_Area_7_1_1_3">#REF!</definedName>
    <definedName name="Excel_BuiltIn_Print_Area_7_1_1_5">#REF!</definedName>
    <definedName name="Excel_BuiltIn_Print_Area_7_1_1_6">#REF!</definedName>
    <definedName name="Excel_BuiltIn_Print_Area_7_1_1_7">#REF!</definedName>
    <definedName name="Excel_BuiltIn_Print_Area_7_1_1_8">#REF!</definedName>
    <definedName name="Excel_BuiltIn_Print_Area_7_1_1_9">#REF!</definedName>
    <definedName name="Excel_BuiltIn_Print_Area_7_1_10">#REF!</definedName>
    <definedName name="Excel_BuiltIn_Print_Area_7_1_11">#REF!</definedName>
    <definedName name="Excel_BuiltIn_Print_Area_7_1_12">#REF!</definedName>
    <definedName name="Excel_BuiltIn_Print_Area_7_1_13">#REF!</definedName>
    <definedName name="Excel_BuiltIn_Print_Area_7_1_14">#REF!</definedName>
    <definedName name="Excel_BuiltIn_Print_Area_7_1_15">#REF!</definedName>
    <definedName name="Excel_BuiltIn_Print_Area_7_1_16">#REF!</definedName>
    <definedName name="Excel_BuiltIn_Print_Area_7_1_17">#REF!</definedName>
    <definedName name="Excel_BuiltIn_Print_Area_7_1_17_1">#REF!</definedName>
    <definedName name="Excel_BuiltIn_Print_Area_7_1_2">#REF!</definedName>
    <definedName name="Excel_BuiltIn_Print_Area_7_1_20">#REF!</definedName>
    <definedName name="Excel_BuiltIn_Print_Area_7_1_3">#REF!</definedName>
    <definedName name="Excel_BuiltIn_Print_Area_7_1_5">#REF!</definedName>
    <definedName name="Excel_BuiltIn_Print_Area_7_1_6">#REF!</definedName>
    <definedName name="Excel_BuiltIn_Print_Area_7_1_7">#REF!</definedName>
    <definedName name="Excel_BuiltIn_Print_Area_7_1_8">#REF!</definedName>
    <definedName name="Excel_BuiltIn_Print_Area_7_1_9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1_10">#REF!</definedName>
    <definedName name="Excel_BuiltIn_Print_Area_8_1_1_11">#REF!</definedName>
    <definedName name="Excel_BuiltIn_Print_Area_8_1_1_12">#REF!</definedName>
    <definedName name="Excel_BuiltIn_Print_Area_8_1_1_13">#REF!</definedName>
    <definedName name="Excel_BuiltIn_Print_Area_8_1_1_14">#REF!</definedName>
    <definedName name="Excel_BuiltIn_Print_Area_8_1_1_15">#REF!</definedName>
    <definedName name="Excel_BuiltIn_Print_Area_8_1_1_16">#REF!</definedName>
    <definedName name="Excel_BuiltIn_Print_Area_8_1_1_17">#REF!</definedName>
    <definedName name="Excel_BuiltIn_Print_Area_8_1_1_2">#REF!</definedName>
    <definedName name="Excel_BuiltIn_Print_Area_8_1_1_20">#REF!</definedName>
    <definedName name="Excel_BuiltIn_Print_Area_8_1_1_3">#REF!</definedName>
    <definedName name="Excel_BuiltIn_Print_Area_8_1_1_5">#REF!</definedName>
    <definedName name="Excel_BuiltIn_Print_Area_8_1_1_6">#REF!</definedName>
    <definedName name="Excel_BuiltIn_Print_Area_8_1_1_7">#REF!</definedName>
    <definedName name="Excel_BuiltIn_Print_Area_8_1_1_8">#REF!</definedName>
    <definedName name="Excel_BuiltIn_Print_Area_8_1_1_9">#REF!</definedName>
    <definedName name="Excel_BuiltIn_Print_Area_8_1_10">#REF!</definedName>
    <definedName name="Excel_BuiltIn_Print_Area_8_1_11">#REF!</definedName>
    <definedName name="Excel_BuiltIn_Print_Area_8_1_12">#REF!</definedName>
    <definedName name="Excel_BuiltIn_Print_Area_8_1_13">#REF!</definedName>
    <definedName name="Excel_BuiltIn_Print_Area_8_1_14">#REF!</definedName>
    <definedName name="Excel_BuiltIn_Print_Area_8_1_15">#REF!</definedName>
    <definedName name="Excel_BuiltIn_Print_Area_8_1_16">#REF!</definedName>
    <definedName name="Excel_BuiltIn_Print_Area_8_1_17">#REF!</definedName>
    <definedName name="Excel_BuiltIn_Print_Area_8_1_2">#REF!</definedName>
    <definedName name="Excel_BuiltIn_Print_Area_8_1_20">#REF!</definedName>
    <definedName name="Excel_BuiltIn_Print_Area_8_1_3">#REF!</definedName>
    <definedName name="Excel_BuiltIn_Print_Area_8_1_5">#REF!</definedName>
    <definedName name="Excel_BuiltIn_Print_Area_8_1_6">#REF!</definedName>
    <definedName name="Excel_BuiltIn_Print_Area_8_1_7">#REF!</definedName>
    <definedName name="Excel_BuiltIn_Print_Area_8_1_8">#REF!</definedName>
    <definedName name="Excel_BuiltIn_Print_Area_8_1_9">#REF!</definedName>
    <definedName name="Excel_BuiltIn_Print_Area_9">#REF!</definedName>
    <definedName name="Excel_BuiltIn_Print_Area_9_1">#REF!</definedName>
    <definedName name="Excel_BuiltIn_Print_Area_9_1_1">#REF!</definedName>
    <definedName name="Excel_BuiltIn_Print_Area_9_1_10">#REF!</definedName>
    <definedName name="Excel_BuiltIn_Print_Area_9_1_11">#REF!</definedName>
    <definedName name="Excel_BuiltIn_Print_Area_9_1_12">#REF!</definedName>
    <definedName name="Excel_BuiltIn_Print_Area_9_1_13">#REF!</definedName>
    <definedName name="Excel_BuiltIn_Print_Area_9_1_14">#REF!</definedName>
    <definedName name="Excel_BuiltIn_Print_Area_9_1_15">#REF!</definedName>
    <definedName name="Excel_BuiltIn_Print_Area_9_1_16">#REF!</definedName>
    <definedName name="Excel_BuiltIn_Print_Area_9_1_17">#REF!</definedName>
    <definedName name="Excel_BuiltIn_Print_Area_9_1_2">#REF!</definedName>
    <definedName name="Excel_BuiltIn_Print_Area_9_1_20">#REF!</definedName>
    <definedName name="Excel_BuiltIn_Print_Area_9_1_3">#REF!</definedName>
    <definedName name="Excel_BuiltIn_Print_Area_9_1_5">#REF!</definedName>
    <definedName name="Excel_BuiltIn_Print_Area_9_1_6">#REF!</definedName>
    <definedName name="Excel_BuiltIn_Print_Area_9_1_7">#REF!</definedName>
    <definedName name="Excel_BuiltIn_Print_Area_9_1_8">#REF!</definedName>
    <definedName name="Excel_BuiltIn_Print_Area_9_1_9">#REF!</definedName>
    <definedName name="Excel_BuiltIn_Print_Titles_15">#REF!</definedName>
    <definedName name="Excel_BuiltIn_Print_Titles_20_1">#REF!</definedName>
    <definedName name="Excel_BuiltIn_Print_Titles_4_1">#REF!</definedName>
    <definedName name="Excel_BuiltIn_Print_Titles_4_1_1">#REF!</definedName>
    <definedName name="Excel_BuiltIn_Print_Titles_9">#REF!</definedName>
    <definedName name="Excev_jadbfgjn">[29]New33KVSS_E3!#REF!</definedName>
    <definedName name="exel">#REF!</definedName>
    <definedName name="exl">#REF!</definedName>
    <definedName name="_xlnm.Extract">[3]DLC!$GS$307:$HF$322</definedName>
    <definedName name="ƒ176">#REF!</definedName>
    <definedName name="fgffgfg">#REF!</definedName>
    <definedName name="Fuel_Exp_CY">#REF!</definedName>
    <definedName name="Fuel_Exp_EY">#REF!</definedName>
    <definedName name="Fuel_Exp_PY">#REF!</definedName>
    <definedName name="GENPUF">'[10]Executive Summary -Thermal'!$A$4:$H$161</definedName>
    <definedName name="gfhjghjg">[19]J!#REF!</definedName>
    <definedName name="GG">#REF!</definedName>
    <definedName name="ggggg">#REF!</definedName>
    <definedName name="ggh">#REF!</definedName>
    <definedName name="GH">'[5]STN WISE EMR'!#REF!</definedName>
    <definedName name="h">'[35]QOSWS '!#REF!</definedName>
    <definedName name="hema">'[21]QOSWS '!#REF!</definedName>
    <definedName name="HFOHSD">'[10]Executive Summary -Thermal'!$A$4:$H$96</definedName>
    <definedName name="hh">#REF!</definedName>
    <definedName name="hhfdshak">#REF!</definedName>
    <definedName name="highlight1">[36]CREV!#REF!</definedName>
    <definedName name="hiriyur">#REF!</definedName>
    <definedName name="hjh">#REF!</definedName>
    <definedName name="hjyyjyyu">#REF!</definedName>
    <definedName name="Horizontal_Not_Selected">#REF!</definedName>
    <definedName name="hrma">#REF!</definedName>
    <definedName name="HrrPF">#REF!</definedName>
    <definedName name="hvhhvk">[32]DREV!#REF!</definedName>
    <definedName name="HYR">#REF!</definedName>
    <definedName name="hyyy">#REF!</definedName>
    <definedName name="I">#REF!</definedName>
    <definedName name="IN">[3]DLC!$GS$2:$HF$22</definedName>
    <definedName name="Intt_Charge_cY">#REF!,#REF!</definedName>
    <definedName name="Intt_Charge_cy_1">'[37]A 3.7'!$H$35,'[37]A 3.7'!$H$44</definedName>
    <definedName name="Intt_Charge_eY">#REF!,#REF!</definedName>
    <definedName name="Intt_Charge_ey_1">'[37]A 3.7'!$I$35,'[37]A 3.7'!$I$44</definedName>
    <definedName name="Intt_Charge_PY">#REF!,#REF!</definedName>
    <definedName name="Intt_Charge_py_1">'[37]A 3.7'!$G$35,'[37]A 3.7'!$G$44</definedName>
    <definedName name="Investment_Plan">#REF!,#REF!</definedName>
    <definedName name="ioiuoiuo">#REF!</definedName>
    <definedName name="ioiuopo">#REF!</definedName>
    <definedName name="jjj">#REF!</definedName>
    <definedName name="JV10Group_944">#REF!</definedName>
    <definedName name="JV14Group_944">#REF!</definedName>
    <definedName name="K2000_">#N/A</definedName>
    <definedName name="kand">#REF!</definedName>
    <definedName name="KEII">'[10]Executive Summary -Thermal'!$H$4:$I$31</definedName>
    <definedName name="KEIIU">'[10]Executive Summary -Thermal'!$A$4:$F$31</definedName>
    <definedName name="kjdagfkjgkadfjgkdfj">#REF!</definedName>
    <definedName name="LEVEL">#REF!</definedName>
    <definedName name="Live_Integrity">[38]Inputs!#REF!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g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tind">#REF!</definedName>
    <definedName name="mabdjkbv">[29]New33KVSS_E3!#REF!</definedName>
    <definedName name="Madhu" localSheetId="0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Madhu" localSheetId="1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Madhu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Madi" localSheetId="0" hidden="1">{#N/A,#N/A,FALSE,"2002-03 Form 1.3a";#N/A,#N/A,FALSE,"2003-04 Form 1.3a";#N/A,#N/A,FALSE,"Avai- CY";#N/A,#N/A,FALSE,"Avai- EY";#N/A,#N/A,FALSE,"Demand vs Availability"}</definedName>
    <definedName name="Madi" localSheetId="1" hidden="1">{#N/A,#N/A,FALSE,"2002-03 Form 1.3a";#N/A,#N/A,FALSE,"2003-04 Form 1.3a";#N/A,#N/A,FALSE,"Avai- CY";#N/A,#N/A,FALSE,"Avai- EY";#N/A,#N/A,FALSE,"Demand vs Availability"}</definedName>
    <definedName name="Madi" hidden="1">{#N/A,#N/A,FALSE,"2002-03 Form 1.3a";#N/A,#N/A,FALSE,"2003-04 Form 1.3a";#N/A,#N/A,FALSE,"Avai- CY";#N/A,#N/A,FALSE,"Avai- EY";#N/A,#N/A,FALSE,"Demand vs Availability"}</definedName>
    <definedName name="Master_Integrity">[38]Inputs!#REF!</definedName>
    <definedName name="Master_Signals">[38]Inputs!#REF!</definedName>
    <definedName name="Maudha1">'[39]Prop aug of Ex 33KVSS_E3a'!#REF!</definedName>
    <definedName name="mdm">#REF!</definedName>
    <definedName name="MEPE">'[10]Executive Summary -Thermal'!$I$4:$EG$36</definedName>
    <definedName name="MHO">#REF!</definedName>
    <definedName name="mill">#REF!</definedName>
    <definedName name="mm">#REF!</definedName>
    <definedName name="mmm">#REF!</definedName>
    <definedName name="MNR">#REF!</definedName>
    <definedName name="MOD">'[10]Executive Summary -Thermal'!$A$162:$H$257</definedName>
    <definedName name="MTPI">#REF!</definedName>
    <definedName name="naaaaa">#REF!</definedName>
    <definedName name="Name_Company">[38]Inputs!$E$140</definedName>
    <definedName name="Name_Model">[38]Inputs!$E$141</definedName>
    <definedName name="Name_Project">[38]Inputs!$E$142</definedName>
    <definedName name="NameBaseCase">#REF!</definedName>
    <definedName name="naveen">#REF!</definedName>
    <definedName name="new">'[40]QOSWS '!#REF!</definedName>
    <definedName name="nn">#REF!</definedName>
    <definedName name="nnnn">#REF!</definedName>
    <definedName name="NonDom">#REF!</definedName>
    <definedName name="NTPC">#REF!</definedName>
    <definedName name="OBALESH">[41]oblesh!#REF!</definedName>
    <definedName name="ouipiop">#REF!</definedName>
    <definedName name="output">#REF!</definedName>
    <definedName name="p">#REF!</definedName>
    <definedName name="Pop_Ratio">#REF!</definedName>
    <definedName name="popoipop">#REF!</definedName>
    <definedName name="PPP">#REF!</definedName>
    <definedName name="_xlnm.Print_Area" localSheetId="0">'3'!$A$1:$AO$34</definedName>
    <definedName name="_xlnm.Print_Area" localSheetId="1">'5.'!$A$1:$P$9</definedName>
    <definedName name="_xlnm.Print_Area">[19]J!#REF!</definedName>
    <definedName name="_xlnm.Print_Titles" localSheetId="0">'3'!$A:$A,'3'!$1:$3</definedName>
    <definedName name="_xlnm.Print_Titles">#REF!</definedName>
    <definedName name="Print_Tittles">#REF!</definedName>
    <definedName name="PTPI">#REF!</definedName>
    <definedName name="Pumps_and_Meterisation">#REF!</definedName>
    <definedName name="q">#REF!</definedName>
    <definedName name="qweqwe">#REF!</definedName>
    <definedName name="R_">#N/A</definedName>
    <definedName name="R_15_00_01">#REF!</definedName>
    <definedName name="Recon">#REF!</definedName>
    <definedName name="recon1">#REF!</definedName>
    <definedName name="RH">'[5]STN WISE EMR'!#REF!</definedName>
    <definedName name="rt">'[42]QOSWS '!#REF!</definedName>
    <definedName name="ryryry">[19]J!#REF!</definedName>
    <definedName name="s">#REF!</definedName>
    <definedName name="sadmfglakjgadfklg">[19]J!#REF!</definedName>
    <definedName name="SATHISH">#REF!</definedName>
    <definedName name="Scenario">#REF!</definedName>
    <definedName name="Scenario_Name">#REF!</definedName>
    <definedName name="Scheme">#REF!,#REF!</definedName>
    <definedName name="sd">#REF!</definedName>
    <definedName name="SDFASDF">[19]J!#REF!</definedName>
    <definedName name="sec">#REF!</definedName>
    <definedName name="Select_Horizontal">#REF!</definedName>
    <definedName name="Select_Vertical">#REF!</definedName>
    <definedName name="ses">#REF!</definedName>
    <definedName name="sfdf">#REF!</definedName>
    <definedName name="sfdfsff">#REF!</definedName>
    <definedName name="shft1">[28]SUMMERY!$P$1</definedName>
    <definedName name="shftI">[43]SUMMERY!$P$1</definedName>
    <definedName name="Shikohabad">'[29]Prop aug of Ex 33KVSS_E3a'!#REF!</definedName>
    <definedName name="SHTA">#REF!</definedName>
    <definedName name="shta1">#REF!</definedName>
    <definedName name="SHTAA">#REF!</definedName>
    <definedName name="sic">#REF!</definedName>
    <definedName name="sjjdjdj_jajsj_jasjad_bnsb_252_2">[29]New33KVSS_E3!#REF!</definedName>
    <definedName name="Specific_Consumption">#REF!</definedName>
    <definedName name="ss">#REF!</definedName>
    <definedName name="ssdf">[43]SUMMERY!$P$1</definedName>
    <definedName name="sss">#REF!</definedName>
    <definedName name="sssss">#REF!</definedName>
    <definedName name="STPI">#REF!</definedName>
    <definedName name="Styles">#REF!</definedName>
    <definedName name="Sup">#REF!</definedName>
    <definedName name="Supp">#REF!</definedName>
    <definedName name="T_T">'[25]Discom Details'!$F$720</definedName>
    <definedName name="Tar">#REF!</definedName>
    <definedName name="tert">#REF!</definedName>
    <definedName name="tertert">#REF!</definedName>
    <definedName name="thou">#REF!</definedName>
    <definedName name="THPROG">'[5]STN WISE EMR'!#REF!</definedName>
    <definedName name="TN">'[5]STN WISE EMR'!#REF!</definedName>
    <definedName name="TotWith">#REF!</definedName>
    <definedName name="TotWithout">#REF!</definedName>
    <definedName name="town">#REF!</definedName>
    <definedName name="tutuyt">#REF!</definedName>
    <definedName name="TVA">'[10]Executive Summary -Thermal'!$A$4:$H$126</definedName>
    <definedName name="tyrty">#REF!</definedName>
    <definedName name="tyrty657676">[19]J!#REF!</definedName>
    <definedName name="tyrtyrter">#REF!</definedName>
    <definedName name="tytytyt">[19]J!#REF!</definedName>
    <definedName name="tyutyuytu">'[31]QOSWS '!#REF!</definedName>
    <definedName name="UG">#REF!</definedName>
    <definedName name="uj">#REF!,#REF!</definedName>
    <definedName name="un">'[44]A 3.7'!$I$35,'[44]A 3.7'!$I$44</definedName>
    <definedName name="Unrestricted_Specific_Consumption">#REF!</definedName>
    <definedName name="ututyu">[19]J!#REF!</definedName>
    <definedName name="Vertical_Not_Selected">#REF!</definedName>
    <definedName name="vij">#REF!</definedName>
    <definedName name="w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" localSheetId="1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IP_944">#REF!</definedName>
    <definedName name="WIPComments">#REF!</definedName>
    <definedName name="WIPMacroStart">#REF!</definedName>
    <definedName name="wrn.ARR._.Forms.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Forms." localSheetId="1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Forms.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Output." localSheetId="0" hidden="1">{#N/A,#N/A,FALSE,"2000-01 Form 1.3a";#N/A,#N/A,FALSE,"H1 2001-02 Form 1.3a";#N/A,#N/A,FALSE,"H2 2001-02 Form 1.3a";#N/A,#N/A,FALSE,"2001-02 Form 1.3a";#N/A,#N/A,FALSE,"2002-03 Form 1.3a"}</definedName>
    <definedName name="wrn.ARR._.Output." localSheetId="1" hidden="1">{#N/A,#N/A,FALSE,"2000-01 Form 1.3a";#N/A,#N/A,FALSE,"H1 2001-02 Form 1.3a";#N/A,#N/A,FALSE,"H2 2001-02 Form 1.3a";#N/A,#N/A,FALSE,"2001-02 Form 1.3a";#N/A,#N/A,FALSE,"2002-03 Form 1.3a"}</definedName>
    <definedName name="wrn.ARR._.Output." hidden="1">{#N/A,#N/A,FALSE,"2000-01 Form 1.3a";#N/A,#N/A,FALSE,"H1 2001-02 Form 1.3a";#N/A,#N/A,FALSE,"H2 2001-02 Form 1.3a";#N/A,#N/A,FALSE,"2001-02 Form 1.3a";#N/A,#N/A,FALSE,"2002-03 Form 1.3a"}</definedName>
    <definedName name="wrn.Consolidated._.report._.on._.all._.companies." localSheetId="0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localSheetId="1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Output._.forms.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._.forms." localSheetId="1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._.forms.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Forms." localSheetId="0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OutputForms." localSheetId="1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OutputForms.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PP." localSheetId="0" hidden="1">{#N/A,#N/A,FALSE,"2002-03 Form 1.3a";#N/A,#N/A,FALSE,"2003-04 Form 1.3a";#N/A,#N/A,FALSE,"Avai- CY";#N/A,#N/A,FALSE,"Avai- EY";#N/A,#N/A,FALSE,"Demand vs Availability"}</definedName>
    <definedName name="wrn.PP." localSheetId="1" hidden="1">{#N/A,#N/A,FALSE,"2002-03 Form 1.3a";#N/A,#N/A,FALSE,"2003-04 Form 1.3a";#N/A,#N/A,FALSE,"Avai- CY";#N/A,#N/A,FALSE,"Avai- EY";#N/A,#N/A,FALSE,"Demand vs Availability"}</definedName>
    <definedName name="wrn.PP." hidden="1">{#N/A,#N/A,FALSE,"2002-03 Form 1.3a";#N/A,#N/A,FALSE,"2003-04 Form 1.3a";#N/A,#N/A,FALSE,"Avai- CY";#N/A,#N/A,FALSE,"Avai- EY";#N/A,#N/A,FALSE,"Demand vs Availability"}</definedName>
    <definedName name="wrn.Reports._.of._.NPDCL." localSheetId="0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rn.Reports._.of._.NPDCL." localSheetId="1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rn.Reports._.of._.NPDCL.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x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x" localSheetId="1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x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X1_">#REF!</definedName>
    <definedName name="y">#REF!</definedName>
    <definedName name="Y122_">[3]DLC!$HR$109</definedName>
    <definedName name="YEAR">#REF!</definedName>
    <definedName name="YEARLY">[10]TWELVE!$A$3:$Q$445</definedName>
    <definedName name="yrtyrty">[19]J!#REF!</definedName>
    <definedName name="YTPI">#REF!</definedName>
    <definedName name="ytututrtyuu">#REF!</definedName>
    <definedName name="yty6767">[19]J!#REF!</definedName>
    <definedName name="ytyrtyr">#REF!</definedName>
    <definedName name="yuiyui">#REF!</definedName>
    <definedName name="yutyutyu">#REF!</definedName>
    <definedName name="yutyutyuytu">#REF!</definedName>
    <definedName name="z">#REF!</definedName>
    <definedName name="zÀ">[19]J!#REF!</definedName>
    <definedName name="ZÀ80">#REF!</definedName>
    <definedName name="zÀzÀ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K25" i="2" s="1"/>
  <c r="N9" i="2"/>
  <c r="M9" i="2"/>
  <c r="L9" i="2"/>
  <c r="K9" i="2"/>
  <c r="J9" i="2"/>
  <c r="I9" i="2"/>
  <c r="G9" i="2"/>
  <c r="F9" i="2"/>
  <c r="E9" i="2"/>
  <c r="D9" i="2"/>
  <c r="O9" i="2" s="1"/>
  <c r="X8" i="2"/>
  <c r="Z8" i="2" s="1"/>
  <c r="O8" i="2"/>
  <c r="C8" i="2"/>
  <c r="C9" i="2" s="1"/>
  <c r="M45" i="1"/>
  <c r="Z43" i="1"/>
  <c r="Y43" i="1"/>
  <c r="Y33" i="1"/>
  <c r="X33" i="1"/>
  <c r="M33" i="1"/>
  <c r="L33" i="1"/>
  <c r="AC32" i="1"/>
  <c r="Q32" i="1"/>
  <c r="E32" i="1"/>
  <c r="E34" i="1" s="1"/>
  <c r="AK29" i="1"/>
  <c r="AJ29" i="1"/>
  <c r="AI29" i="1"/>
  <c r="AC29" i="1"/>
  <c r="Z29" i="1"/>
  <c r="Y29" i="1"/>
  <c r="AL29" i="1" s="1"/>
  <c r="X29" i="1"/>
  <c r="W29" i="1"/>
  <c r="V29" i="1"/>
  <c r="T29" i="1"/>
  <c r="AG29" i="1" s="1"/>
  <c r="S29" i="1"/>
  <c r="R29" i="1"/>
  <c r="AE29" i="1" s="1"/>
  <c r="Q29" i="1"/>
  <c r="AD29" i="1" s="1"/>
  <c r="P29" i="1"/>
  <c r="O29" i="1"/>
  <c r="AB29" i="1" s="1"/>
  <c r="M29" i="1"/>
  <c r="AM29" i="1" s="1"/>
  <c r="L29" i="1"/>
  <c r="K29" i="1"/>
  <c r="J29" i="1"/>
  <c r="I29" i="1"/>
  <c r="G29" i="1"/>
  <c r="F29" i="1"/>
  <c r="AF29" i="1" s="1"/>
  <c r="E29" i="1"/>
  <c r="D29" i="1"/>
  <c r="C29" i="1"/>
  <c r="B29" i="1"/>
  <c r="AM28" i="1"/>
  <c r="AL28" i="1"/>
  <c r="AK28" i="1"/>
  <c r="AJ28" i="1"/>
  <c r="AI28" i="1"/>
  <c r="AH28" i="1"/>
  <c r="AG28" i="1"/>
  <c r="AF28" i="1"/>
  <c r="AE28" i="1"/>
  <c r="AD28" i="1"/>
  <c r="AA28" i="1"/>
  <c r="N28" i="1"/>
  <c r="AO28" i="1" s="1"/>
  <c r="AP27" i="1"/>
  <c r="AM27" i="1"/>
  <c r="AL27" i="1"/>
  <c r="AK27" i="1"/>
  <c r="AJ27" i="1"/>
  <c r="AI27" i="1"/>
  <c r="AG27" i="1"/>
  <c r="AF27" i="1"/>
  <c r="AE27" i="1"/>
  <c r="AD27" i="1"/>
  <c r="AC27" i="1"/>
  <c r="AB27" i="1"/>
  <c r="U27" i="1"/>
  <c r="AA27" i="1" s="1"/>
  <c r="H27" i="1"/>
  <c r="N27" i="1" s="1"/>
  <c r="AO27" i="1" s="1"/>
  <c r="AP26" i="1"/>
  <c r="AM26" i="1"/>
  <c r="AL26" i="1"/>
  <c r="AK26" i="1"/>
  <c r="AK33" i="1" s="1"/>
  <c r="AJ26" i="1"/>
  <c r="AI26" i="1"/>
  <c r="AG26" i="1"/>
  <c r="AF26" i="1"/>
  <c r="AE26" i="1"/>
  <c r="AD26" i="1"/>
  <c r="AC26" i="1"/>
  <c r="AB26" i="1"/>
  <c r="U26" i="1"/>
  <c r="AH26" i="1" s="1"/>
  <c r="N26" i="1"/>
  <c r="H26" i="1"/>
  <c r="AP25" i="1"/>
  <c r="AM25" i="1"/>
  <c r="AL25" i="1"/>
  <c r="AK25" i="1"/>
  <c r="AJ25" i="1"/>
  <c r="AI25" i="1"/>
  <c r="AG25" i="1"/>
  <c r="AF25" i="1"/>
  <c r="AE25" i="1"/>
  <c r="AD25" i="1"/>
  <c r="AC25" i="1"/>
  <c r="AB25" i="1"/>
  <c r="U25" i="1"/>
  <c r="AA25" i="1" s="1"/>
  <c r="AN25" i="1" s="1"/>
  <c r="N25" i="1"/>
  <c r="AO25" i="1" s="1"/>
  <c r="H25" i="1"/>
  <c r="AP24" i="1"/>
  <c r="AN24" i="1"/>
  <c r="AM24" i="1"/>
  <c r="AL24" i="1"/>
  <c r="AK24" i="1"/>
  <c r="AJ24" i="1"/>
  <c r="AI24" i="1"/>
  <c r="AG24" i="1"/>
  <c r="AF24" i="1"/>
  <c r="AE24" i="1"/>
  <c r="AD24" i="1"/>
  <c r="AC24" i="1"/>
  <c r="AB24" i="1"/>
  <c r="AA24" i="1"/>
  <c r="U24" i="1"/>
  <c r="AH24" i="1" s="1"/>
  <c r="N24" i="1"/>
  <c r="AO24" i="1" s="1"/>
  <c r="H24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AN23" i="1" s="1"/>
  <c r="N23" i="1"/>
  <c r="AO23" i="1" s="1"/>
  <c r="H23" i="1"/>
  <c r="AM22" i="1"/>
  <c r="AL22" i="1"/>
  <c r="AK22" i="1"/>
  <c r="AJ22" i="1"/>
  <c r="AI22" i="1"/>
  <c r="AH22" i="1"/>
  <c r="AG22" i="1"/>
  <c r="AF22" i="1"/>
  <c r="AE22" i="1"/>
  <c r="AD22" i="1"/>
  <c r="AA22" i="1"/>
  <c r="N22" i="1"/>
  <c r="AO22" i="1" s="1"/>
  <c r="AP21" i="1"/>
  <c r="AO21" i="1"/>
  <c r="AM21" i="1"/>
  <c r="AL21" i="1"/>
  <c r="AK21" i="1"/>
  <c r="AJ21" i="1"/>
  <c r="AI21" i="1"/>
  <c r="AH21" i="1"/>
  <c r="AG21" i="1"/>
  <c r="AF21" i="1"/>
  <c r="AE21" i="1"/>
  <c r="AD21" i="1"/>
  <c r="AA21" i="1"/>
  <c r="N21" i="1"/>
  <c r="AP20" i="1"/>
  <c r="AM20" i="1"/>
  <c r="AL20" i="1"/>
  <c r="AK20" i="1"/>
  <c r="AJ20" i="1"/>
  <c r="AI20" i="1"/>
  <c r="AG20" i="1"/>
  <c r="AF20" i="1"/>
  <c r="AE20" i="1"/>
  <c r="AD20" i="1"/>
  <c r="AC20" i="1"/>
  <c r="AB20" i="1"/>
  <c r="AA20" i="1"/>
  <c r="U20" i="1"/>
  <c r="U29" i="1" s="1"/>
  <c r="H20" i="1"/>
  <c r="H29" i="1" s="1"/>
  <c r="AL18" i="1"/>
  <c r="AL33" i="1" s="1"/>
  <c r="AK18" i="1"/>
  <c r="AG18" i="1"/>
  <c r="AG33" i="1" s="1"/>
  <c r="AB18" i="1"/>
  <c r="AB33" i="1" s="1"/>
  <c r="Z18" i="1"/>
  <c r="AM18" i="1" s="1"/>
  <c r="AM33" i="1" s="1"/>
  <c r="Y18" i="1"/>
  <c r="X18" i="1"/>
  <c r="W18" i="1"/>
  <c r="W33" i="1" s="1"/>
  <c r="V18" i="1"/>
  <c r="V33" i="1" s="1"/>
  <c r="T18" i="1"/>
  <c r="T33" i="1" s="1"/>
  <c r="S18" i="1"/>
  <c r="S33" i="1" s="1"/>
  <c r="R18" i="1"/>
  <c r="R33" i="1" s="1"/>
  <c r="Q18" i="1"/>
  <c r="Q33" i="1" s="1"/>
  <c r="P18" i="1"/>
  <c r="AC18" i="1" s="1"/>
  <c r="AC33" i="1" s="1"/>
  <c r="O18" i="1"/>
  <c r="O33" i="1" s="1"/>
  <c r="M18" i="1"/>
  <c r="L18" i="1"/>
  <c r="K18" i="1"/>
  <c r="K33" i="1" s="1"/>
  <c r="J18" i="1"/>
  <c r="J33" i="1" s="1"/>
  <c r="I18" i="1"/>
  <c r="I33" i="1" s="1"/>
  <c r="G18" i="1"/>
  <c r="G33" i="1" s="1"/>
  <c r="F18" i="1"/>
  <c r="F33" i="1" s="1"/>
  <c r="E18" i="1"/>
  <c r="E33" i="1" s="1"/>
  <c r="D18" i="1"/>
  <c r="D33" i="1" s="1"/>
  <c r="C18" i="1"/>
  <c r="C33" i="1" s="1"/>
  <c r="B18" i="1"/>
  <c r="B33" i="1" s="1"/>
  <c r="AP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U17" i="1"/>
  <c r="AA17" i="1" s="1"/>
  <c r="H17" i="1"/>
  <c r="N17" i="1" s="1"/>
  <c r="AO17" i="1" s="1"/>
  <c r="AP16" i="1"/>
  <c r="AM16" i="1"/>
  <c r="AL16" i="1"/>
  <c r="AK16" i="1"/>
  <c r="AJ16" i="1"/>
  <c r="AI16" i="1"/>
  <c r="AG16" i="1"/>
  <c r="AF16" i="1"/>
  <c r="AE16" i="1"/>
  <c r="AD16" i="1"/>
  <c r="AC16" i="1"/>
  <c r="AB16" i="1"/>
  <c r="U16" i="1"/>
  <c r="AA16" i="1" s="1"/>
  <c r="N16" i="1"/>
  <c r="H16" i="1"/>
  <c r="AP15" i="1"/>
  <c r="AM15" i="1"/>
  <c r="AL15" i="1"/>
  <c r="AK15" i="1"/>
  <c r="AJ15" i="1"/>
  <c r="AI15" i="1"/>
  <c r="AG15" i="1"/>
  <c r="AF15" i="1"/>
  <c r="AE15" i="1"/>
  <c r="AD15" i="1"/>
  <c r="AC15" i="1"/>
  <c r="AB15" i="1"/>
  <c r="U15" i="1"/>
  <c r="U18" i="1" s="1"/>
  <c r="H15" i="1"/>
  <c r="AH15" i="1" s="1"/>
  <c r="AP14" i="1"/>
  <c r="AM14" i="1"/>
  <c r="AL14" i="1"/>
  <c r="AK14" i="1"/>
  <c r="AJ14" i="1"/>
  <c r="AI14" i="1"/>
  <c r="AG14" i="1"/>
  <c r="AF14" i="1"/>
  <c r="AE14" i="1"/>
  <c r="AD14" i="1"/>
  <c r="AC14" i="1"/>
  <c r="AB14" i="1"/>
  <c r="AA14" i="1"/>
  <c r="U14" i="1"/>
  <c r="H14" i="1"/>
  <c r="N14" i="1" s="1"/>
  <c r="AJ13" i="1"/>
  <c r="AJ32" i="1" s="1"/>
  <c r="AJ34" i="1" s="1"/>
  <c r="AG13" i="1"/>
  <c r="AG32" i="1" s="1"/>
  <c r="AG34" i="1" s="1"/>
  <c r="AC13" i="1"/>
  <c r="Z13" i="1"/>
  <c r="Z32" i="1" s="1"/>
  <c r="Y13" i="1"/>
  <c r="Y19" i="1" s="1"/>
  <c r="X13" i="1"/>
  <c r="X19" i="1" s="1"/>
  <c r="W13" i="1"/>
  <c r="W19" i="1" s="1"/>
  <c r="V13" i="1"/>
  <c r="AI13" i="1" s="1"/>
  <c r="AI32" i="1" s="1"/>
  <c r="AI34" i="1" s="1"/>
  <c r="T13" i="1"/>
  <c r="T32" i="1" s="1"/>
  <c r="T34" i="1" s="1"/>
  <c r="S13" i="1"/>
  <c r="AF13" i="1" s="1"/>
  <c r="AF32" i="1" s="1"/>
  <c r="AF34" i="1" s="1"/>
  <c r="R13" i="1"/>
  <c r="AE13" i="1" s="1"/>
  <c r="AE32" i="1" s="1"/>
  <c r="AE34" i="1" s="1"/>
  <c r="Q13" i="1"/>
  <c r="AD13" i="1" s="1"/>
  <c r="AD32" i="1" s="1"/>
  <c r="AD34" i="1" s="1"/>
  <c r="P13" i="1"/>
  <c r="P32" i="1" s="1"/>
  <c r="O13" i="1"/>
  <c r="O32" i="1" s="1"/>
  <c r="O34" i="1" s="1"/>
  <c r="M13" i="1"/>
  <c r="M32" i="1" s="1"/>
  <c r="M34" i="1" s="1"/>
  <c r="L13" i="1"/>
  <c r="L19" i="1" s="1"/>
  <c r="L30" i="1" s="1"/>
  <c r="K13" i="1"/>
  <c r="K19" i="1" s="1"/>
  <c r="K30" i="1" s="1"/>
  <c r="J13" i="1"/>
  <c r="J19" i="1" s="1"/>
  <c r="J30" i="1" s="1"/>
  <c r="I13" i="1"/>
  <c r="I32" i="1" s="1"/>
  <c r="I34" i="1" s="1"/>
  <c r="G13" i="1"/>
  <c r="G32" i="1" s="1"/>
  <c r="G34" i="1" s="1"/>
  <c r="F13" i="1"/>
  <c r="F32" i="1" s="1"/>
  <c r="F34" i="1" s="1"/>
  <c r="E13" i="1"/>
  <c r="D13" i="1"/>
  <c r="D32" i="1" s="1"/>
  <c r="D34" i="1" s="1"/>
  <c r="C13" i="1"/>
  <c r="C32" i="1" s="1"/>
  <c r="C34" i="1" s="1"/>
  <c r="B13" i="1"/>
  <c r="B32" i="1" s="1"/>
  <c r="B34" i="1" s="1"/>
  <c r="AP12" i="1"/>
  <c r="AO12" i="1"/>
  <c r="AM12" i="1"/>
  <c r="AL12" i="1"/>
  <c r="AK12" i="1"/>
  <c r="AJ12" i="1"/>
  <c r="AI12" i="1"/>
  <c r="AH12" i="1"/>
  <c r="AG12" i="1"/>
  <c r="AF12" i="1"/>
  <c r="AE12" i="1"/>
  <c r="AD12" i="1"/>
  <c r="AA12" i="1"/>
  <c r="N12" i="1"/>
  <c r="AP11" i="1"/>
  <c r="AM11" i="1"/>
  <c r="AL11" i="1"/>
  <c r="AK11" i="1"/>
  <c r="AJ11" i="1"/>
  <c r="AI11" i="1"/>
  <c r="AH11" i="1"/>
  <c r="AG11" i="1"/>
  <c r="AF11" i="1"/>
  <c r="AE11" i="1"/>
  <c r="AD11" i="1"/>
  <c r="AA11" i="1"/>
  <c r="N11" i="1"/>
  <c r="AO11" i="1" s="1"/>
  <c r="AP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U10" i="1"/>
  <c r="AA10" i="1" s="1"/>
  <c r="AN10" i="1" s="1"/>
  <c r="H10" i="1"/>
  <c r="N10" i="1" s="1"/>
  <c r="AO10" i="1" s="1"/>
  <c r="AP9" i="1"/>
  <c r="AM9" i="1"/>
  <c r="AL9" i="1"/>
  <c r="AK9" i="1"/>
  <c r="AJ9" i="1"/>
  <c r="AI9" i="1"/>
  <c r="AH9" i="1"/>
  <c r="AG9" i="1"/>
  <c r="AF9" i="1"/>
  <c r="AE9" i="1"/>
  <c r="AD9" i="1"/>
  <c r="AA9" i="1"/>
  <c r="N9" i="1"/>
  <c r="AO9" i="1" s="1"/>
  <c r="AP8" i="1"/>
  <c r="AM8" i="1"/>
  <c r="AL8" i="1"/>
  <c r="AK8" i="1"/>
  <c r="AJ8" i="1"/>
  <c r="AI8" i="1"/>
  <c r="AG8" i="1"/>
  <c r="AF8" i="1"/>
  <c r="AE8" i="1"/>
  <c r="AD8" i="1"/>
  <c r="AC8" i="1"/>
  <c r="AB8" i="1"/>
  <c r="AA8" i="1"/>
  <c r="U8" i="1"/>
  <c r="U13" i="1" s="1"/>
  <c r="H8" i="1"/>
  <c r="H13" i="1" s="1"/>
  <c r="H32" i="1" s="1"/>
  <c r="L4" i="1"/>
  <c r="P18" i="2" l="1"/>
  <c r="P9" i="2"/>
  <c r="P8" i="2"/>
  <c r="AK19" i="1"/>
  <c r="X30" i="1"/>
  <c r="AK30" i="1" s="1"/>
  <c r="Y30" i="1"/>
  <c r="AL30" i="1" s="1"/>
  <c r="AL19" i="1"/>
  <c r="AN16" i="1"/>
  <c r="AO16" i="1"/>
  <c r="AN17" i="1"/>
  <c r="AN27" i="1"/>
  <c r="AO14" i="1"/>
  <c r="N18" i="1"/>
  <c r="AN14" i="1"/>
  <c r="Q34" i="1"/>
  <c r="AH13" i="1"/>
  <c r="U32" i="1"/>
  <c r="U34" i="1" s="1"/>
  <c r="AA18" i="1"/>
  <c r="AH29" i="1"/>
  <c r="AC34" i="1"/>
  <c r="AA13" i="1"/>
  <c r="AA29" i="1"/>
  <c r="U33" i="1"/>
  <c r="U19" i="1"/>
  <c r="P34" i="1"/>
  <c r="AJ19" i="1"/>
  <c r="W30" i="1"/>
  <c r="AJ30" i="1" s="1"/>
  <c r="AO26" i="1"/>
  <c r="M19" i="1"/>
  <c r="M30" i="1" s="1"/>
  <c r="AL13" i="1"/>
  <c r="AL32" i="1" s="1"/>
  <c r="AL34" i="1" s="1"/>
  <c r="N15" i="1"/>
  <c r="AD18" i="1"/>
  <c r="AD33" i="1" s="1"/>
  <c r="B19" i="1"/>
  <c r="B30" i="1" s="1"/>
  <c r="Z19" i="1"/>
  <c r="AH25" i="1"/>
  <c r="AA26" i="1"/>
  <c r="AN26" i="1" s="1"/>
  <c r="R32" i="1"/>
  <c r="R34" i="1" s="1"/>
  <c r="Z33" i="1"/>
  <c r="Z34" i="1" s="1"/>
  <c r="AM13" i="1"/>
  <c r="AM32" i="1" s="1"/>
  <c r="AM34" i="1" s="1"/>
  <c r="AE18" i="1"/>
  <c r="AE33" i="1" s="1"/>
  <c r="C19" i="1"/>
  <c r="C30" i="1" s="1"/>
  <c r="O19" i="1"/>
  <c r="S32" i="1"/>
  <c r="S34" i="1" s="1"/>
  <c r="AH8" i="1"/>
  <c r="AB13" i="1"/>
  <c r="AB32" i="1" s="1"/>
  <c r="AB34" i="1" s="1"/>
  <c r="AH14" i="1"/>
  <c r="AA15" i="1"/>
  <c r="AN15" i="1" s="1"/>
  <c r="H18" i="1"/>
  <c r="AF18" i="1"/>
  <c r="AF33" i="1" s="1"/>
  <c r="D19" i="1"/>
  <c r="D30" i="1" s="1"/>
  <c r="P19" i="1"/>
  <c r="AH20" i="1"/>
  <c r="AH27" i="1"/>
  <c r="P33" i="1"/>
  <c r="E19" i="1"/>
  <c r="E30" i="1" s="1"/>
  <c r="Q19" i="1"/>
  <c r="AH16" i="1"/>
  <c r="F19" i="1"/>
  <c r="F30" i="1" s="1"/>
  <c r="R19" i="1"/>
  <c r="J32" i="1"/>
  <c r="J34" i="1" s="1"/>
  <c r="V32" i="1"/>
  <c r="V34" i="1" s="1"/>
  <c r="AK13" i="1"/>
  <c r="AK32" i="1" s="1"/>
  <c r="AK34" i="1" s="1"/>
  <c r="N8" i="1"/>
  <c r="AI18" i="1"/>
  <c r="AI33" i="1" s="1"/>
  <c r="G19" i="1"/>
  <c r="G30" i="1" s="1"/>
  <c r="S19" i="1"/>
  <c r="N20" i="1"/>
  <c r="K32" i="1"/>
  <c r="K34" i="1" s="1"/>
  <c r="W32" i="1"/>
  <c r="W34" i="1" s="1"/>
  <c r="AJ18" i="1"/>
  <c r="AJ33" i="1" s="1"/>
  <c r="T19" i="1"/>
  <c r="L32" i="1"/>
  <c r="L34" i="1" s="1"/>
  <c r="X32" i="1"/>
  <c r="X34" i="1" s="1"/>
  <c r="I19" i="1"/>
  <c r="I30" i="1" s="1"/>
  <c r="Y32" i="1"/>
  <c r="Y34" i="1" s="1"/>
  <c r="V19" i="1"/>
  <c r="AN18" i="1" l="1"/>
  <c r="AN33" i="1" s="1"/>
  <c r="AA33" i="1"/>
  <c r="AA19" i="1"/>
  <c r="AH32" i="1"/>
  <c r="AH34" i="1" s="1"/>
  <c r="H33" i="1"/>
  <c r="H34" i="1" s="1"/>
  <c r="H19" i="1"/>
  <c r="H30" i="1" s="1"/>
  <c r="AH18" i="1"/>
  <c r="AH33" i="1" s="1"/>
  <c r="AO18" i="1"/>
  <c r="AO33" i="1" s="1"/>
  <c r="N33" i="1"/>
  <c r="N19" i="1"/>
  <c r="T30" i="1"/>
  <c r="AG30" i="1" s="1"/>
  <c r="AG19" i="1"/>
  <c r="R30" i="1"/>
  <c r="AE30" i="1" s="1"/>
  <c r="AE19" i="1"/>
  <c r="AH19" i="1"/>
  <c r="U30" i="1"/>
  <c r="AH30" i="1" s="1"/>
  <c r="Z30" i="1"/>
  <c r="AM30" i="1" s="1"/>
  <c r="AM19" i="1"/>
  <c r="Q30" i="1"/>
  <c r="AD30" i="1" s="1"/>
  <c r="AD19" i="1"/>
  <c r="AA32" i="1"/>
  <c r="AA34" i="1" s="1"/>
  <c r="AN13" i="1"/>
  <c r="AN32" i="1" s="1"/>
  <c r="AN34" i="1" s="1"/>
  <c r="AO20" i="1"/>
  <c r="AN20" i="1"/>
  <c r="N29" i="1"/>
  <c r="AO29" i="1" s="1"/>
  <c r="AO15" i="1"/>
  <c r="S30" i="1"/>
  <c r="AF30" i="1" s="1"/>
  <c r="AF19" i="1"/>
  <c r="O30" i="1"/>
  <c r="AB30" i="1" s="1"/>
  <c r="AB19" i="1"/>
  <c r="AI19" i="1"/>
  <c r="V30" i="1"/>
  <c r="AI30" i="1" s="1"/>
  <c r="AO8" i="1"/>
  <c r="AN8" i="1"/>
  <c r="N13" i="1"/>
  <c r="P30" i="1"/>
  <c r="AC30" i="1" s="1"/>
  <c r="AC19" i="1"/>
  <c r="AA30" i="1" l="1"/>
  <c r="AN19" i="1"/>
  <c r="N32" i="1"/>
  <c r="N34" i="1" s="1"/>
  <c r="AO13" i="1"/>
  <c r="AO32" i="1" s="1"/>
  <c r="AO34" i="1" s="1"/>
  <c r="P40" i="1"/>
  <c r="N30" i="1"/>
  <c r="AO30" i="1" s="1"/>
  <c r="AO19" i="1"/>
  <c r="AN29" i="1"/>
  <c r="AN30" i="1" l="1"/>
</calcChain>
</file>

<file path=xl/sharedStrings.xml><?xml version="1.0" encoding="utf-8"?>
<sst xmlns="http://schemas.openxmlformats.org/spreadsheetml/2006/main" count="72" uniqueCount="68">
  <si>
    <t>Bangalore Electricity Supply Company Limited
(Wholly owned Government of Karnataka undertaking)</t>
  </si>
  <si>
    <t>Tariff wise Collection Effcy of FY 24-25 of Harihara Division</t>
  </si>
  <si>
    <t>Rs in Lakhs</t>
  </si>
  <si>
    <t>Agenda-3</t>
  </si>
  <si>
    <t>Name of the Division: Harihara</t>
  </si>
  <si>
    <t>Harihara</t>
  </si>
  <si>
    <t>Sub Division: Telagi</t>
  </si>
  <si>
    <t>Tariff wise Collection Effieiency FY 23-24</t>
  </si>
  <si>
    <t>Telagi</t>
  </si>
  <si>
    <t>Tariff</t>
  </si>
  <si>
    <t>Demand April-24  to Mar-25</t>
  </si>
  <si>
    <t>Collection April-24 to Mar-25</t>
  </si>
  <si>
    <t>% of Collection</t>
  </si>
  <si>
    <t>CB Increase/Decrease</t>
  </si>
  <si>
    <t>Cum.</t>
  </si>
  <si>
    <t>HT2A</t>
  </si>
  <si>
    <t>HT2B</t>
  </si>
  <si>
    <t>HT2C</t>
  </si>
  <si>
    <t>HT4</t>
  </si>
  <si>
    <t>HT5</t>
  </si>
  <si>
    <t>HT Soft</t>
  </si>
  <si>
    <t>LT-2</t>
  </si>
  <si>
    <t>LT-3</t>
  </si>
  <si>
    <t>LT-5</t>
  </si>
  <si>
    <t>LT-7</t>
  </si>
  <si>
    <t>LT Soft</t>
  </si>
  <si>
    <t>Total Soft</t>
  </si>
  <si>
    <t>HT1</t>
  </si>
  <si>
    <t>HT3</t>
  </si>
  <si>
    <t>HT-6</t>
  </si>
  <si>
    <t>HT-7</t>
  </si>
  <si>
    <t>LT-1</t>
  </si>
  <si>
    <t>LT4</t>
  </si>
  <si>
    <t>LT-6a</t>
  </si>
  <si>
    <t>LT-6b</t>
  </si>
  <si>
    <t>LT-6c(EV)</t>
  </si>
  <si>
    <t>Other C</t>
  </si>
  <si>
    <t>G.Total</t>
  </si>
  <si>
    <t>HT Total</t>
  </si>
  <si>
    <t>LT Total</t>
  </si>
  <si>
    <t>G. Total</t>
  </si>
  <si>
    <t>BANGALORE ELECTRICITY SUPPLY COMPANY LIMITED</t>
  </si>
  <si>
    <t>Agenda-5</t>
  </si>
  <si>
    <t>Rs In Crs</t>
  </si>
  <si>
    <t xml:space="preserve"> Revenue Collection Vs Target for  the month of  February-2025</t>
  </si>
  <si>
    <t>Name of the Sub-Division</t>
  </si>
  <si>
    <t>Months</t>
  </si>
  <si>
    <t xml:space="preserve">Rev Target (Dem + 10% CRA + 5% Inactive Arrears ) </t>
  </si>
  <si>
    <t>Cash Colln. other than ULB &amp;RLB  payments</t>
  </si>
  <si>
    <t>ULB Payment</t>
  </si>
  <si>
    <t>RLB Payment</t>
  </si>
  <si>
    <t>Subsidy (Demmed Collection)</t>
  </si>
  <si>
    <t xml:space="preserve">Cash Adjustments </t>
  </si>
  <si>
    <t>Total  Collection                 (4 to 14)</t>
  </si>
  <si>
    <t>% of Rev Colln Vs Target                       (15/3)*100</t>
  </si>
  <si>
    <t>IP Set</t>
  </si>
  <si>
    <t>Power Looms</t>
  </si>
  <si>
    <t>BJ/KJ/LT1</t>
  </si>
  <si>
    <t>Division</t>
  </si>
  <si>
    <t>Circle</t>
  </si>
  <si>
    <t>Zone</t>
  </si>
  <si>
    <t>Corporate Office</t>
  </si>
  <si>
    <t>Withdrawal of Demand (JV adjustments)</t>
  </si>
  <si>
    <t>Teligi</t>
  </si>
  <si>
    <t>Rev Target:</t>
  </si>
  <si>
    <t>Current Month Dem +</t>
  </si>
  <si>
    <t>10 % of  Clear Recoverable Arrears(Previous Month Agenda 7) +</t>
  </si>
  <si>
    <t>5 % of Long Dis Soft Category OB (Agenda 15 Soft Cat 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</si>
</sst>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[$-409]mmm\-yy;@"/>
    <numFmt numFmtId="167" formatCode="0.0"/>
  </numFmts>
  <fonts count="38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1"/>
      <color theme="1"/>
      <name val="Times New Roman"/>
      <family val="1"/>
    </font>
    <font>
      <b/>
      <sz val="26"/>
      <name val="Times New Roman"/>
      <family val="1"/>
    </font>
    <font>
      <b/>
      <sz val="26"/>
      <color theme="1"/>
      <name val="Times New Roman"/>
      <family val="1"/>
    </font>
    <font>
      <b/>
      <sz val="22"/>
      <color theme="1"/>
      <name val="Times New Roman"/>
      <family val="1"/>
    </font>
    <font>
      <sz val="12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Times New Roman"/>
      <family val="1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0"/>
      <name val="Calibri"/>
      <family val="2"/>
      <scheme val="minor"/>
    </font>
    <font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6"/>
      <name val="Calibri"/>
      <family val="2"/>
      <scheme val="minor"/>
    </font>
    <font>
      <b/>
      <sz val="12"/>
      <color theme="1"/>
      <name val="Times New Roman"/>
      <family val="1"/>
    </font>
    <font>
      <sz val="26"/>
      <name val="Calibri"/>
      <family val="2"/>
      <scheme val="minor"/>
    </font>
    <font>
      <sz val="2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17" fontId="9" fillId="2" borderId="6" xfId="0" applyNumberFormat="1" applyFont="1" applyFill="1" applyBorder="1" applyAlignment="1">
      <alignment horizontal="center" vertical="center"/>
    </xf>
    <xf numFmtId="17" fontId="9" fillId="3" borderId="6" xfId="0" applyNumberFormat="1" applyFont="1" applyFill="1" applyBorder="1" applyAlignment="1">
      <alignment horizontal="center" vertical="center"/>
    </xf>
    <xf numFmtId="17" fontId="11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5" fillId="2" borderId="6" xfId="0" applyFont="1" applyFill="1" applyBorder="1"/>
    <xf numFmtId="2" fontId="15" fillId="2" borderId="6" xfId="0" applyNumberFormat="1" applyFont="1" applyFill="1" applyBorder="1" applyAlignment="1">
      <alignment horizontal="center" vertical="center"/>
    </xf>
    <xf numFmtId="2" fontId="15" fillId="3" borderId="6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horizontal="center" vertical="center"/>
    </xf>
    <xf numFmtId="2" fontId="17" fillId="2" borderId="6" xfId="0" applyNumberFormat="1" applyFont="1" applyFill="1" applyBorder="1" applyAlignment="1">
      <alignment horizontal="right" vertical="center"/>
    </xf>
    <xf numFmtId="2" fontId="18" fillId="2" borderId="6" xfId="0" applyNumberFormat="1" applyFont="1" applyFill="1" applyBorder="1" applyAlignment="1">
      <alignment horizontal="center" vertical="center"/>
    </xf>
    <xf numFmtId="2" fontId="19" fillId="2" borderId="6" xfId="0" applyNumberFormat="1" applyFont="1" applyFill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right" vertical="center"/>
    </xf>
    <xf numFmtId="0" fontId="21" fillId="2" borderId="0" xfId="0" applyFont="1" applyFill="1"/>
    <xf numFmtId="2" fontId="22" fillId="2" borderId="6" xfId="0" applyNumberFormat="1" applyFont="1" applyFill="1" applyBorder="1" applyAlignment="1">
      <alignment horizontal="center" vertical="center"/>
    </xf>
    <xf numFmtId="0" fontId="23" fillId="2" borderId="0" xfId="0" applyFont="1" applyFill="1"/>
    <xf numFmtId="0" fontId="7" fillId="2" borderId="6" xfId="0" applyFont="1" applyFill="1" applyBorder="1"/>
    <xf numFmtId="2" fontId="7" fillId="2" borderId="6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2" fontId="24" fillId="2" borderId="6" xfId="0" applyNumberFormat="1" applyFont="1" applyFill="1" applyBorder="1" applyAlignment="1">
      <alignment horizontal="right" vertical="center"/>
    </xf>
    <xf numFmtId="0" fontId="25" fillId="2" borderId="0" xfId="0" applyFont="1" applyFill="1"/>
    <xf numFmtId="2" fontId="26" fillId="2" borderId="6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right" vertical="center"/>
    </xf>
    <xf numFmtId="0" fontId="27" fillId="2" borderId="0" xfId="0" applyFont="1" applyFill="1"/>
    <xf numFmtId="2" fontId="28" fillId="2" borderId="6" xfId="0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2" fontId="30" fillId="2" borderId="0" xfId="0" applyNumberFormat="1" applyFont="1" applyFill="1" applyAlignment="1">
      <alignment horizontal="center"/>
    </xf>
    <xf numFmtId="164" fontId="30" fillId="2" borderId="0" xfId="0" applyNumberFormat="1" applyFont="1" applyFill="1" applyAlignment="1">
      <alignment horizontal="center"/>
    </xf>
    <xf numFmtId="165" fontId="30" fillId="2" borderId="0" xfId="0" applyNumberFormat="1" applyFont="1" applyFill="1" applyAlignment="1">
      <alignment horizontal="center"/>
    </xf>
    <xf numFmtId="0" fontId="31" fillId="2" borderId="8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/>
    <xf numFmtId="2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vertical="center" wrapText="1"/>
    </xf>
    <xf numFmtId="166" fontId="35" fillId="2" borderId="7" xfId="0" applyNumberFormat="1" applyFont="1" applyFill="1" applyBorder="1" applyAlignment="1">
      <alignment horizontal="center" vertical="center" wrapText="1"/>
    </xf>
    <xf numFmtId="2" fontId="36" fillId="3" borderId="6" xfId="0" applyNumberFormat="1" applyFont="1" applyFill="1" applyBorder="1" applyAlignment="1">
      <alignment horizontal="center" vertical="center"/>
    </xf>
    <xf numFmtId="2" fontId="36" fillId="2" borderId="6" xfId="0" applyNumberFormat="1" applyFont="1" applyFill="1" applyBorder="1" applyAlignment="1">
      <alignment horizontal="center" vertical="center"/>
    </xf>
    <xf numFmtId="167" fontId="36" fillId="2" borderId="6" xfId="0" applyNumberFormat="1" applyFont="1" applyFill="1" applyBorder="1" applyAlignment="1">
      <alignment horizontal="center" vertical="center"/>
    </xf>
    <xf numFmtId="2" fontId="35" fillId="2" borderId="6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67" fontId="35" fillId="2" borderId="6" xfId="0" applyNumberFormat="1" applyFont="1" applyFill="1" applyBorder="1" applyAlignment="1">
      <alignment horizontal="center" vertical="center"/>
    </xf>
    <xf numFmtId="2" fontId="32" fillId="3" borderId="0" xfId="0" applyNumberFormat="1" applyFont="1" applyFill="1"/>
    <xf numFmtId="2" fontId="32" fillId="2" borderId="0" xfId="0" applyNumberFormat="1" applyFont="1" applyFill="1"/>
    <xf numFmtId="0" fontId="37" fillId="3" borderId="0" xfId="0" applyFont="1" applyFill="1"/>
    <xf numFmtId="0" fontId="3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0</xdr:row>
      <xdr:rowOff>279507</xdr:rowOff>
    </xdr:from>
    <xdr:ext cx="806689" cy="694763"/>
    <xdr:pic>
      <xdr:nvPicPr>
        <xdr:cNvPr id="2" name="Picture 1" descr="b">
          <a:extLst>
            <a:ext uri="{FF2B5EF4-FFF2-40B4-BE49-F238E27FC236}">
              <a16:creationId xmlns:a16="http://schemas.microsoft.com/office/drawing/2014/main" id="{237C3545-5070-4FEC-9EDC-0968A6734A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79507"/>
          <a:ext cx="806689" cy="694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817809</xdr:colOff>
      <xdr:row>0</xdr:row>
      <xdr:rowOff>0</xdr:rowOff>
    </xdr:from>
    <xdr:ext cx="344242" cy="326936"/>
    <xdr:pic>
      <xdr:nvPicPr>
        <xdr:cNvPr id="2" name="Picture 1" descr="b">
          <a:extLst>
            <a:ext uri="{FF2B5EF4-FFF2-40B4-BE49-F238E27FC236}">
              <a16:creationId xmlns:a16="http://schemas.microsoft.com/office/drawing/2014/main" id="{BD2E3626-EE40-4DA3-88B4-AD51D3AABC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809" y="0"/>
          <a:ext cx="344242" cy="32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State\DCB\DCB%20April-18%20to%20March-19\Feb-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S\ON%20THE%20JOB\Cost%20Accounting%20Formats\Poorv%20Discom\CAR%20Model\BS\Raw%20TB%20Data%20&amp;%20Cap-CAU%20as%20G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laita-\e\21062007mydoc\Malathi\Vital%20Stats%20for%20SEE\Jahnavi\Statistics%20(Technical)\STATS-INST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cl\Desktop\BAS\ON%20THE%20JOB\Cost%20Accounting%20Formats\Poorv%20Discom\CAR%20Model\BS\Raw%20TB%20Data%20&amp;%20Cap-CAU%20as%20Ge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001\GEN%20LO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harry\POWERGRID,DMS,DRP%20FOR%20%20RAJASTHAN\RGGVY%20PALI\RGGVY%20PAL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DataBase\WINDOWS\Profiles\rk\Desktop\220-03%20Latest\Global%20model%2028th%20Fe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division\d\C%20Data\keb\C%20AET-1\2006-07\interruption06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1\d\Nirupama\EA%20&amp;%20EBS\Model%20of%20Energy%20Balance%20Sheet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%20State\DCB\DCB%20April-22%20to%20March-23\Jan-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_FY07\QOS%20FY_07\HESCOM%20QOSFY-07%20WS\06QOS_dec-06\HZ\HZ%20QOS%20dec-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COUNTS2\AppData\Local\Microsoft\Windows\Temporary%20Internet%20Files\Content.IE5\PUY1JK2R\Documents%20and%20Settings\hescom1\Desktop\RA_FY07\QOS%20FY_07\HESCOM%20QOSFY-07%20WS\06QOS_dec-06\HZ\HZ%20QOS%20dec-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hnical\Sanjay1\Sanjay\APDRP\RAPDRP\HYR%20Town%20final%20RAPDRP%20DPR\hiriyur%20%20town%20R%20APDRP\DPR%20Part%20I%20&amp;%20II\Part-A\mathura%20report,,\DPRs-RE\DPR%20RGGVY-ORISSA\Balasore%20DPR\BALASORE%20DP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ANNUAL\9900\YRDATA\CSD.XLW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COUNTS2\AppData\Local\Microsoft\Windows\Temporary%20Internet%20Files\Content.IE5\PUY1JK2R\Users\vhescom\Desktop\RA_FY07\QOS%20FY_07\HESCOM%20QOSFY-07%20WS\06QOS_dec-06\HZ\HZ%20QOS%20dec-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_FY07\QOS%20FY_07\HESCOM%20QOSFY-07%20WS\06QOS_dec-06\HZ\HZ%20QOS%20dec-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hnical\Sanjay1\Sanjay\APDRP\RAPDRP\HYR%20Town%20final%20RAPDRP%20DPR\hiriyur%20%20town%20R%20APDRP\DPR%20Part%20I%20&amp;%20II\Part-A\mathura%20report,,\harry\POWERGRID,DMS,DRP%20FOR%20%20RAJASTHAN\RGGVY%20PALI\RGGVY%20P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MONTHLY\0102\JAN\Sep\GRAPH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%20CC%20Raju%202013-14\Users\Accounts2\Desktop\July-12\RA_FY07\QOS%20FY_07\HESCOM%20QOSFY-07%20WS\06QOS_dec-06\HZ\HZ%20QOS%20dec-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B039871\H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DPRs-RE\DPR%20RGGVY-ORISSA\Balasore%20DPR\BALASORE%20DP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harry\Raebareli%20addl%20vill%20report\DMS_RE\Bihar-electrified\Rajasthan\PALI\RGGVY%20PAL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harry\RGGVY%20DPR%20including%20PURVAS.xls-modified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COUNTS2\AppData\Local\Microsoft\Windows\Temporary%20Internet%20Files\Content.IE5\PUY1JK2R\HESCOM-2011-12\RRM\Meeting%20inf\Apr-2011\Mails\RA_FY07\QOS%20FY_07\HESCOM%20QOSFY-07%20WS\06QOS_dec-06\HZ\HZ%20QOS%20dec-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hajserver\data%20of%20users\DPRs-RE\DPR%20RGGVY-ORISSA\Balasore%20DPR\BALASORE%20DP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ngira\Desktop\KPMG\Financial%20Mo\Final%20Model\PF_Modelling_KPMG%20v3.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hajserver\data%20of%20users\harry\POWERGRID,DMS,DRP%20FOR%20%20RAJASTHAN\RGGVY%20PALI\RGGVY%20PAL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\1-25\11.%20RRM%20Agenda%20Formats%20February-2025.xlsx" TargetMode="External"/><Relationship Id="rId1" Type="http://schemas.openxmlformats.org/officeDocument/2006/relationships/externalLinkPath" Target="SA/1-25/11.%20RRM%20Agenda%20Formats%20February-202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2\d\RA_FY07\QOS%20FY_07\HESCOM%20QOSFY-07%20WS\06QOS_dec-06\HZ\HZ%20QOS%20dec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S%20&amp;%20TC%20Pending\New%20crs%20pendng-jan-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%20CC%20Raju%202013-14\Users\Accounts2\Desktop\July-12\HESCOM-2011-12\RRM\Meeting%20inf\Apr-2011\Mails\RA_FY07\QOS%20FY_07\HESCOM%20QOSFY-07%20WS\06QOS_dec-06\HZ\HZ%20QOS%20dec-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bank\1-Projects%20In%20Hand\DFID\ARR%202003-04\Arr%20Petition%202003-04\For%20Submission\ARR%20Forms%20For%20Sub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CEA\EMR%20YEARLY\EMR2005-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102\AN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laita-\C\Documents%20and%20Settings\Lalitha1\My%20Documents\Malathi\Realibility%20Index\Vital%20Stats%20for%20SEE\Jahnavi\Statistics%20(Technical)\STATS-INST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3-pc\d\201-04REL-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3-pc\d\BAS\ON%20THE%20JOB\Cost%20Accounting%20Formats\Poorv%20Discom\CAR%20Model\BS\Raw%20TB%20Data%20&amp;%20Cap-CAU%20as%20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R"/>
      <sheetName val="DCB"/>
      <sheetName val="DCB103 (2)"/>
      <sheetName val="ALY"/>
      <sheetName val="R-Formet"/>
      <sheetName val="Sheet6"/>
      <sheetName val="JV"/>
      <sheetName val="RAPDRP NON RAPDRP ALY "/>
      <sheetName val="Sheet1"/>
      <sheetName val="Sheet1  (13)"/>
      <sheetName val="B&amp;E"/>
      <sheetName val="Sheet2"/>
      <sheetName val="Sheet3"/>
      <sheetName val="Diffrance"/>
      <sheetName val="DCB (2)"/>
      <sheetName val="Sheet5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C8">
            <v>18730</v>
          </cell>
        </row>
        <row r="46">
          <cell r="G46">
            <v>431.72215059999996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Executive Summary _Thermal"/>
      <sheetName val="Stationwise Thermal _ Hydel Gen"/>
      <sheetName val="C.S.GENERATION"/>
      <sheetName val="BREAKUP OF OIL"/>
      <sheetName val="data"/>
      <sheetName val="R.Hrs. Since Comm"/>
      <sheetName val="Salient1"/>
      <sheetName val="Sept "/>
      <sheetName val="04REL"/>
      <sheetName val="DLC"/>
      <sheetName val="agl-pump-sets"/>
      <sheetName val="EG"/>
      <sheetName val="pump-sets(AI)"/>
      <sheetName val="installes-capacity"/>
      <sheetName val="per-capita"/>
      <sheetName val="towns&amp;villages"/>
      <sheetName val="A"/>
      <sheetName val="Coalmine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Assessment Sheet"/>
      <sheetName val="1"/>
      <sheetName val=""/>
      <sheetName val="C_S_GENERATION"/>
      <sheetName val="BREAKUP_OF_OIL"/>
      <sheetName val="R_Hrs__Since_Comm"/>
      <sheetName val="Sept_"/>
      <sheetName val="Executive_Summary__Thermal1"/>
      <sheetName val="Stationwise_Thermal___Hydel_Ge1"/>
      <sheetName val="Executive_Summary_-Thermal1"/>
      <sheetName val="MPEB_Performance1"/>
      <sheetName val="Stationwise_Thermal_&amp;_Hydel_Ge1"/>
      <sheetName val="Fuel_Oil_&amp;_Aux__Cons_1"/>
      <sheetName val="Yearly_Thermal1"/>
      <sheetName val="Yearly_Hydel1"/>
      <sheetName val="MPSEB90-01MONTHLY_GENPLF1"/>
      <sheetName val="UNITWISE_GEN_&amp;_FACTORS_(S)1"/>
      <sheetName val="TARGET_97-981"/>
      <sheetName val="TARGET_98-991"/>
      <sheetName val="TARGET_99-001"/>
      <sheetName val="TARGET_00-011"/>
      <sheetName val="C_S_GENERATION1"/>
      <sheetName val="BREAKUP_OF_OIL1"/>
      <sheetName val="R_Hrs__Since_Comm1"/>
      <sheetName val="Sept_1"/>
      <sheetName val="A_3_7"/>
      <sheetName val="Vol_IV_b"/>
      <sheetName val="a1-continuous"/>
      <sheetName val="Design"/>
      <sheetName val="TTL"/>
      <sheetName val="Ref codes"/>
      <sheetName val="STN WISE EMR"/>
      <sheetName val="Validations"/>
      <sheetName val="OpTrack"/>
      <sheetName val="Setup Variables"/>
      <sheetName val="Balance Sheet"/>
      <sheetName val="Report"/>
      <sheetName val="INSTALLATIONS-99-00"/>
      <sheetName val="qosws "/>
      <sheetName val="cost reco data download"/>
      <sheetName val="Executive_Summary_-Thermal2"/>
      <sheetName val="MPEB_Performance2"/>
      <sheetName val="Stationwise_Thermal_&amp;_Hydel_Ge2"/>
      <sheetName val="Fuel_Oil_&amp;_Aux__Cons_2"/>
      <sheetName val="Yearly_Thermal2"/>
      <sheetName val="Yearly_Hydel2"/>
      <sheetName val="MPSEB90-01MONTHLY_GENPLF2"/>
      <sheetName val="UNITWISE_GEN_&amp;_FACTORS_(S)2"/>
      <sheetName val="TARGET_97-982"/>
      <sheetName val="TARGET_98-992"/>
      <sheetName val="TARGET_99-002"/>
      <sheetName val="TARGET_00-012"/>
      <sheetName val="Executive_Summary__Thermal2"/>
      <sheetName val="Stationwise_Thermal___Hydel_Ge2"/>
      <sheetName val="C_S_GENERATION2"/>
      <sheetName val="BREAKUP_OF_OIL2"/>
      <sheetName val="R_Hrs__Since_Comm2"/>
      <sheetName val="Sept_2"/>
      <sheetName val="Addl.40"/>
      <sheetName val="A_3_71"/>
      <sheetName val="Vol_IV_b1"/>
      <sheetName val="STN_WISE_EMR"/>
      <sheetName val="Executive_Summary_-Thermal3"/>
      <sheetName val="MPEB_Performance3"/>
      <sheetName val="Stationwise_Thermal_&amp;_Hydel_Ge3"/>
      <sheetName val="Fuel_Oil_&amp;_Aux__Cons_3"/>
      <sheetName val="Yearly_Thermal3"/>
      <sheetName val="Yearly_Hydel3"/>
      <sheetName val="MPSEB90-01MONTHLY_GENPLF3"/>
      <sheetName val="UNITWISE_GEN_&amp;_FACTORS_(S)3"/>
      <sheetName val="TARGET_97-983"/>
      <sheetName val="TARGET_98-993"/>
      <sheetName val="TARGET_99-003"/>
      <sheetName val="TARGET_00-013"/>
      <sheetName val="Executive_Summary__Thermal3"/>
      <sheetName val="Stationwise_Thermal___Hydel_Ge3"/>
      <sheetName val="C_S_GENERATION3"/>
      <sheetName val="BREAKUP_OF_OIL3"/>
      <sheetName val="R_Hrs__Since_Comm3"/>
      <sheetName val="Sept_3"/>
      <sheetName val="Assessment_Sheet"/>
      <sheetName val="Ref_codes"/>
      <sheetName val="Setup_Variables"/>
      <sheetName val="Balance_Sheet"/>
      <sheetName val="qosws_"/>
      <sheetName val="cost_reco_data_download"/>
      <sheetName val="timesheet"/>
      <sheetName val="ip assessment_june.08"/>
      <sheetName val="Assessment_Sheet1"/>
      <sheetName val="qosws_1"/>
      <sheetName val="cost_reco_data_download1"/>
      <sheetName val="FIX DATA"/>
      <sheetName val="wt"/>
      <sheetName val="Sheet1"/>
      <sheetName val="7.11 p1"/>
      <sheetName val="Schedule SS4-Old"/>
      <sheetName val="ZKOK6"/>
      <sheetName val="Lead "/>
      <sheetName val="Labour charges"/>
      <sheetName val="Newabstract"/>
      <sheetName val="A2-02-03"/>
      <sheetName val="cls"/>
      <sheetName val="Addl_40"/>
    </sheetNames>
    <sheetDataSet>
      <sheetData sheetId="0" refreshError="1">
        <row r="3">
          <cell r="A3" t="str">
            <v>STATION NAME</v>
          </cell>
        </row>
        <row r="4">
          <cell r="A4">
            <v>0</v>
          </cell>
          <cell r="B4" t="str">
            <v>P A R T I C U L A R S</v>
          </cell>
          <cell r="C4" t="str">
            <v>MW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  <cell r="I5">
            <v>0</v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  <cell r="I6">
            <v>0</v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  <cell r="I7">
            <v>0</v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</v>
          </cell>
          <cell r="B20">
            <v>0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  <cell r="I21">
            <v>0</v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  <cell r="I36">
            <v>233</v>
          </cell>
          <cell r="J36">
            <v>10.171652085843506</v>
          </cell>
          <cell r="K36">
            <v>0</v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  <cell r="I37">
            <v>239</v>
          </cell>
          <cell r="J37">
            <v>11.081282832357346</v>
          </cell>
          <cell r="K37">
            <v>0</v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>
            <v>0</v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>
            <v>0</v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>
            <v>0</v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Totals  may  not  tally  due  to  rounding  off.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>
            <v>0</v>
          </cell>
          <cell r="B48" t="str">
            <v>P A R T I C U L A R S</v>
          </cell>
          <cell r="C48">
            <v>0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  <cell r="I51" t="str">
            <v>AUXILIARY CONSUMPTION</v>
          </cell>
          <cell r="K51" t="str">
            <v>MAXIMUM DEMAND</v>
          </cell>
          <cell r="L51" t="str">
            <v>COAL IN MT</v>
          </cell>
          <cell r="N51" t="str">
            <v>COAL CONSUMED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  <cell r="I53">
            <v>0</v>
          </cell>
          <cell r="J53">
            <v>0</v>
          </cell>
          <cell r="K53">
            <v>420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  <cell r="I54">
            <v>205</v>
          </cell>
          <cell r="J54">
            <v>8.6503730209634409</v>
          </cell>
          <cell r="K54">
            <v>430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  <cell r="I55">
            <v>212.26</v>
          </cell>
          <cell r="J55">
            <v>9.2593723553686562</v>
          </cell>
          <cell r="K55">
            <v>435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  <cell r="I56">
            <v>255</v>
          </cell>
          <cell r="J56">
            <v>9.7792197333149247</v>
          </cell>
          <cell r="K56">
            <v>415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  <cell r="I57">
            <v>224.43</v>
          </cell>
          <cell r="J57">
            <v>9.3276587962943722</v>
          </cell>
          <cell r="K57">
            <v>425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  <cell r="I58">
            <v>254.25299999999999</v>
          </cell>
          <cell r="J58">
            <v>10.150225557906502</v>
          </cell>
          <cell r="K58">
            <v>440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  <cell r="I59">
            <v>253</v>
          </cell>
          <cell r="J59">
            <v>10.616869492236676</v>
          </cell>
          <cell r="K59">
            <v>420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  <cell r="I60">
            <v>267.8</v>
          </cell>
          <cell r="J60">
            <v>10.159332321699544</v>
          </cell>
          <cell r="K60">
            <v>420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  <cell r="I61">
            <v>250.7</v>
          </cell>
          <cell r="J61">
            <v>9.2423963133640559</v>
          </cell>
          <cell r="K61">
            <v>440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  <cell r="I62">
            <v>268.755</v>
          </cell>
          <cell r="J62">
            <v>9.7471765448307366</v>
          </cell>
          <cell r="K62">
            <v>435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  <cell r="I63">
            <v>266.60000000000002</v>
          </cell>
          <cell r="J63">
            <v>9.7890543244781458</v>
          </cell>
          <cell r="K63">
            <v>430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  <cell r="I64">
            <v>260.7</v>
          </cell>
          <cell r="J64">
            <v>10</v>
          </cell>
          <cell r="K64">
            <v>420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  <cell r="I65">
            <v>267.75</v>
          </cell>
          <cell r="J65">
            <v>9.59</v>
          </cell>
          <cell r="K65">
            <v>420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a</v>
          </cell>
          <cell r="B67" t="str">
            <v>88-89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  <cell r="I67">
            <v>0</v>
          </cell>
          <cell r="J67">
            <v>0</v>
          </cell>
          <cell r="K67">
            <v>405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  <cell r="I68">
            <v>149</v>
          </cell>
          <cell r="J68">
            <v>8.8501882892407853</v>
          </cell>
          <cell r="K68">
            <v>420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  <cell r="I69">
            <v>260.75</v>
          </cell>
          <cell r="J69">
            <v>9.4181854958137379</v>
          </cell>
          <cell r="K69">
            <v>420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  <cell r="I70">
            <v>189.16</v>
          </cell>
          <cell r="J70">
            <v>9.2642384527605142</v>
          </cell>
          <cell r="K70">
            <v>420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  <cell r="I71">
            <v>229.96</v>
          </cell>
          <cell r="J71">
            <v>9.3963241723667323</v>
          </cell>
          <cell r="K71">
            <v>420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  <cell r="I72">
            <v>241.17</v>
          </cell>
          <cell r="J72">
            <v>9.9037833709083287</v>
          </cell>
          <cell r="K72">
            <v>425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  <cell r="I73">
            <v>207</v>
          </cell>
          <cell r="J73">
            <v>9.9903474903474905</v>
          </cell>
          <cell r="K73">
            <v>420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  <cell r="I74">
            <v>200</v>
          </cell>
          <cell r="J74">
            <v>9.8775187672856575</v>
          </cell>
          <cell r="K74">
            <v>420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  <cell r="I75">
            <v>221.2</v>
          </cell>
          <cell r="J75">
            <v>10.051804053439971</v>
          </cell>
          <cell r="K75">
            <v>415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  <cell r="I76">
            <v>227.755</v>
          </cell>
          <cell r="J76">
            <v>10.015787436894229</v>
          </cell>
          <cell r="K76">
            <v>440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  <cell r="I77">
            <v>265</v>
          </cell>
          <cell r="J77">
            <v>10.213048036011594</v>
          </cell>
          <cell r="K77">
            <v>420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  <cell r="I78">
            <v>228</v>
          </cell>
          <cell r="J78">
            <v>9.5</v>
          </cell>
          <cell r="K78">
            <v>415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  <cell r="I79">
            <v>216.61</v>
          </cell>
          <cell r="J79">
            <v>10.01</v>
          </cell>
          <cell r="K79">
            <v>410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>
            <v>0</v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>
            <v>0</v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C84">
            <v>840</v>
          </cell>
          <cell r="D84">
            <v>4400</v>
          </cell>
          <cell r="E84">
            <v>4649.3999999999996</v>
          </cell>
          <cell r="F84">
            <v>0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>
            <v>0</v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>
            <v>0</v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C86">
            <v>840</v>
          </cell>
          <cell r="D86">
            <v>5000</v>
          </cell>
          <cell r="E86">
            <v>0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Totals  may  not  tally  due  to  rounding  off.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>
            <v>0</v>
          </cell>
          <cell r="B92" t="str">
            <v>P A R T I C U L A R S</v>
          </cell>
          <cell r="C92">
            <v>840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  <cell r="I97" t="str">
            <v>AUXILIARY CONSUMPTION</v>
          </cell>
          <cell r="K97" t="str">
            <v>MAXIMUM DEMAND</v>
          </cell>
          <cell r="L97" t="str">
            <v>COAL IN MT</v>
          </cell>
          <cell r="N97" t="str">
            <v>COAL CONSUMED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>
            <v>7</v>
          </cell>
          <cell r="B99" t="str">
            <v xml:space="preserve">Reservoir Level at the end 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>
            <v>0</v>
          </cell>
          <cell r="J99">
            <v>0</v>
          </cell>
          <cell r="K99">
            <v>61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  <cell r="I100">
            <v>0</v>
          </cell>
          <cell r="J100">
            <v>0</v>
          </cell>
          <cell r="K100">
            <v>60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>
            <v>0</v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  <cell r="I101">
            <v>21.16</v>
          </cell>
          <cell r="J101">
            <v>9.9557730309588788</v>
          </cell>
          <cell r="K101">
            <v>58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  <cell r="I102">
            <v>17.46</v>
          </cell>
          <cell r="J102">
            <v>10.477676428228518</v>
          </cell>
          <cell r="K102">
            <v>30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>
            <v>0</v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  <cell r="I103">
            <v>29.54</v>
          </cell>
          <cell r="J103">
            <v>10.371826831923036</v>
          </cell>
          <cell r="K103">
            <v>50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  <cell r="I104">
            <v>32.345314999999999</v>
          </cell>
          <cell r="J104">
            <v>10.614452513544823</v>
          </cell>
          <cell r="K104">
            <v>50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>
            <v>0</v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  <cell r="I105">
            <v>31.2</v>
          </cell>
          <cell r="J105">
            <v>10.249671484888305</v>
          </cell>
          <cell r="K105">
            <v>50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D106">
            <v>300</v>
          </cell>
          <cell r="E106">
            <v>294.39999999999998</v>
          </cell>
          <cell r="F106">
            <v>277.10000000000002</v>
          </cell>
          <cell r="G106">
            <v>277.3</v>
          </cell>
          <cell r="H106">
            <v>277.3</v>
          </cell>
          <cell r="I106">
            <v>32.299999999999997</v>
          </cell>
          <cell r="J106">
            <v>10.971467391304348</v>
          </cell>
          <cell r="K106">
            <v>50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>
            <v>0</v>
          </cell>
          <cell r="B107" t="str">
            <v>Energy   Contents   in   MKwh</v>
          </cell>
          <cell r="C107" t="str">
            <v>MU</v>
          </cell>
          <cell r="D107">
            <v>300</v>
          </cell>
          <cell r="E107">
            <v>258.89999999999998</v>
          </cell>
          <cell r="F107">
            <v>1.1279999999999999</v>
          </cell>
          <cell r="G107">
            <v>0</v>
          </cell>
          <cell r="H107">
            <v>0</v>
          </cell>
          <cell r="I107">
            <v>29</v>
          </cell>
          <cell r="J107">
            <v>11.201235998455003</v>
          </cell>
          <cell r="K107">
            <v>49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D108">
            <v>300</v>
          </cell>
          <cell r="E108">
            <v>251.97</v>
          </cell>
          <cell r="F108">
            <v>475.97</v>
          </cell>
          <cell r="G108">
            <v>475.1</v>
          </cell>
          <cell r="H108">
            <v>475.34</v>
          </cell>
          <cell r="I108">
            <v>30.628</v>
          </cell>
          <cell r="J108">
            <v>12.155415327221496</v>
          </cell>
          <cell r="K108">
            <v>50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>
            <v>0</v>
          </cell>
          <cell r="B109" t="str">
            <v>Energy   Contents   in   MKwh</v>
          </cell>
          <cell r="C109" t="str">
            <v>MU</v>
          </cell>
          <cell r="D109">
            <v>300</v>
          </cell>
          <cell r="E109">
            <v>202.17</v>
          </cell>
          <cell r="F109">
            <v>4.7477</v>
          </cell>
          <cell r="G109">
            <v>4.5209999999999999</v>
          </cell>
          <cell r="H109">
            <v>4.5</v>
          </cell>
          <cell r="I109">
            <v>25.5</v>
          </cell>
          <cell r="J109">
            <v>12.613147351239057</v>
          </cell>
          <cell r="K109">
            <v>49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D110">
            <v>250</v>
          </cell>
          <cell r="E110">
            <v>248.2</v>
          </cell>
          <cell r="F110" t="str">
            <v>N.A.</v>
          </cell>
          <cell r="G110">
            <v>353.12</v>
          </cell>
          <cell r="H110">
            <v>347.98</v>
          </cell>
          <cell r="I110">
            <v>29.3</v>
          </cell>
          <cell r="J110">
            <v>11.804995970991136</v>
          </cell>
          <cell r="K110">
            <v>50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>
            <v>0</v>
          </cell>
          <cell r="B111" t="str">
            <v>Energy   Contents   in   MKwh</v>
          </cell>
          <cell r="C111" t="str">
            <v>MU</v>
          </cell>
          <cell r="D111">
            <v>250</v>
          </cell>
          <cell r="E111">
            <v>180.96</v>
          </cell>
          <cell r="F111" t="str">
            <v>-</v>
          </cell>
          <cell r="G111">
            <v>152.76295999999999</v>
          </cell>
          <cell r="H111">
            <v>94</v>
          </cell>
          <cell r="I111">
            <v>23.72</v>
          </cell>
          <cell r="J111">
            <v>13.1078691423519</v>
          </cell>
          <cell r="K111">
            <v>49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 t="str">
            <v>N.A.</v>
          </cell>
          <cell r="G112">
            <v>353.12</v>
          </cell>
          <cell r="H112">
            <v>0</v>
          </cell>
          <cell r="I112">
            <v>27.6296</v>
          </cell>
          <cell r="J112">
            <v>12.176532758051719</v>
          </cell>
          <cell r="K112">
            <v>49.4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>
            <v>0</v>
          </cell>
          <cell r="B113" t="str">
            <v>Energy   Contents   in   MKwh</v>
          </cell>
          <cell r="C113" t="str">
            <v>MU</v>
          </cell>
          <cell r="D113">
            <v>1250</v>
          </cell>
          <cell r="E113">
            <v>1209.6600000000001</v>
          </cell>
          <cell r="F113" t="str">
            <v>-</v>
          </cell>
          <cell r="G113">
            <v>152.76295999999999</v>
          </cell>
          <cell r="H113">
            <v>0</v>
          </cell>
          <cell r="I113">
            <v>0</v>
          </cell>
          <cell r="J113">
            <v>0</v>
          </cell>
          <cell r="K113">
            <v>230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>
            <v>0</v>
          </cell>
          <cell r="B114" t="str">
            <v>M.P.E.B. GENERATION  AS PER SHARE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  <cell r="I115">
            <v>87.17</v>
          </cell>
          <cell r="J115">
            <v>11.014796750022112</v>
          </cell>
          <cell r="K115">
            <v>190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  <cell r="I116">
            <v>96.78</v>
          </cell>
          <cell r="J116">
            <v>10.727824949564368</v>
          </cell>
          <cell r="K116">
            <v>195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  <cell r="I117">
            <v>106.47</v>
          </cell>
          <cell r="J117">
            <v>10.741091965618821</v>
          </cell>
          <cell r="K117">
            <v>211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>
            <v>0</v>
          </cell>
          <cell r="B123" t="str">
            <v>P A R T I C U L A R S</v>
          </cell>
          <cell r="C123">
            <v>240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  <cell r="I123">
            <v>97.4</v>
          </cell>
          <cell r="J123">
            <v>9.7624536433797733</v>
          </cell>
          <cell r="K123">
            <v>220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  <cell r="I124">
            <v>105.9</v>
          </cell>
          <cell r="J124">
            <v>10.09725400457666</v>
          </cell>
          <cell r="K124">
            <v>200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  <cell r="I125">
            <v>95.83</v>
          </cell>
          <cell r="J125">
            <v>9.8898830717153263</v>
          </cell>
          <cell r="K125">
            <v>200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  <cell r="I126">
            <v>78.753599999999992</v>
          </cell>
          <cell r="J126">
            <v>9.9780718101059911</v>
          </cell>
          <cell r="K126">
            <v>189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  <cell r="I128">
            <v>103</v>
          </cell>
          <cell r="J128">
            <v>7.7041026216388042</v>
          </cell>
          <cell r="K128">
            <v>0</v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  <cell r="I129">
            <v>108.33</v>
          </cell>
          <cell r="J129">
            <v>10.790592969629357</v>
          </cell>
          <cell r="K129">
            <v>0</v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 xml:space="preserve">Reservoir Level at the end 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>
            <v>0</v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  <cell r="I131">
            <v>136.01</v>
          </cell>
          <cell r="J131">
            <v>10.65867324948082</v>
          </cell>
          <cell r="K131">
            <v>0</v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>
            <v>0</v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  <cell r="I132">
            <v>136.81231500000001</v>
          </cell>
          <cell r="J132">
            <v>9.9482139546044532</v>
          </cell>
          <cell r="K132">
            <v>0</v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  <cell r="I133">
            <v>138.1</v>
          </cell>
          <cell r="J133">
            <v>9.6756112940517056</v>
          </cell>
          <cell r="K133">
            <v>0</v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>
            <v>0</v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>
            <v>0</v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>
            <v>0</v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  <cell r="I138">
            <v>135.19999999999999</v>
          </cell>
          <cell r="J138">
            <v>10.424055512721663</v>
          </cell>
          <cell r="K138">
            <v>235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>
            <v>0</v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>
            <v>0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>AUXILIARY CONSUMPTION</v>
          </cell>
          <cell r="K143" t="str">
            <v>MAXIMUM DEMAND</v>
          </cell>
          <cell r="L143" t="str">
            <v>COAL IN MT</v>
          </cell>
          <cell r="N143" t="str">
            <v>COAL CONSUMED</v>
          </cell>
          <cell r="P143" t="str">
            <v>FUEL OIL CONSUMPTION</v>
          </cell>
        </row>
        <row r="144">
          <cell r="A144">
            <v>0</v>
          </cell>
          <cell r="B144" t="str">
            <v>Energy   Contents   in   MKwh</v>
          </cell>
          <cell r="C144" t="str">
            <v>MU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>
            <v>0</v>
          </cell>
          <cell r="B145" t="str">
            <v>M.P.E.B. GENERATION  AS PER SHARE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>
            <v>0</v>
          </cell>
          <cell r="H249">
            <v>48.670693426781355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>
            <v>0</v>
          </cell>
          <cell r="H250">
            <v>50.006201550387594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>
            <v>0</v>
          </cell>
          <cell r="H251">
            <v>52.539196650553258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>
            <v>0</v>
          </cell>
          <cell r="H252">
            <v>49.07938008678358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>
            <v>0</v>
          </cell>
          <cell r="H253">
            <v>52.453775764346368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>
            <v>0</v>
          </cell>
          <cell r="H254">
            <v>52.67386910749844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>
            <v>0</v>
          </cell>
          <cell r="H255">
            <v>54.555938958196286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>
            <v>0</v>
          </cell>
          <cell r="H256">
            <v>58.871303112191427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>
            <v>0</v>
          </cell>
          <cell r="H257">
            <v>62.086223278823468</v>
          </cell>
        </row>
      </sheetData>
      <sheetData sheetId="1">
        <row r="3">
          <cell r="A3" t="str">
            <v>STATION NAME</v>
          </cell>
        </row>
      </sheetData>
      <sheetData sheetId="2">
        <row r="3">
          <cell r="A3" t="str">
            <v>STATION NAME</v>
          </cell>
        </row>
      </sheetData>
      <sheetData sheetId="3">
        <row r="3">
          <cell r="A3" t="str">
            <v>STATION NAME</v>
          </cell>
        </row>
      </sheetData>
      <sheetData sheetId="4" refreshError="1">
        <row r="3">
          <cell r="A3" t="str">
            <v>STATION NAME</v>
          </cell>
          <cell r="B3" t="str">
            <v>YEAR</v>
          </cell>
          <cell r="C3" t="str">
            <v>CAPACITY</v>
          </cell>
          <cell r="D3" t="str">
            <v>TARGET</v>
          </cell>
          <cell r="E3" t="str">
            <v>ACTUAL GENE.</v>
          </cell>
          <cell r="F3" t="str">
            <v>ACHIEVE-MENT</v>
          </cell>
          <cell r="G3" t="str">
            <v>AVAIL-ABILITY</v>
          </cell>
          <cell r="H3" t="str">
            <v>P.L.F.</v>
          </cell>
          <cell r="I3" t="str">
            <v>AUXILIARY CONSUMPTION</v>
          </cell>
          <cell r="J3">
            <v>0</v>
          </cell>
          <cell r="K3" t="str">
            <v>MAXIMUM DEMAND</v>
          </cell>
          <cell r="L3" t="str">
            <v>COAL IN MT</v>
          </cell>
          <cell r="M3">
            <v>0</v>
          </cell>
          <cell r="N3" t="str">
            <v>COAL CONSUMED</v>
          </cell>
          <cell r="O3">
            <v>0</v>
          </cell>
          <cell r="P3" t="str">
            <v>FUEL OIL CONSUMPTION</v>
          </cell>
        </row>
        <row r="4">
          <cell r="A4">
            <v>0</v>
          </cell>
          <cell r="B4" t="str">
            <v>P A R T I C U L A R S</v>
          </cell>
          <cell r="C4" t="str">
            <v>MW</v>
          </cell>
          <cell r="D4" t="str">
            <v>MKwh</v>
          </cell>
          <cell r="E4" t="str">
            <v>MKwh</v>
          </cell>
          <cell r="F4" t="str">
            <v>%</v>
          </cell>
          <cell r="G4" t="str">
            <v>%</v>
          </cell>
          <cell r="H4" t="str">
            <v>%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 t="str">
            <v>KORBA EAST I</v>
          </cell>
          <cell r="B5" t="str">
            <v>88-89</v>
          </cell>
          <cell r="C5">
            <v>90</v>
          </cell>
          <cell r="D5">
            <v>350</v>
          </cell>
          <cell r="E5">
            <v>233.16</v>
          </cell>
          <cell r="F5">
            <v>66.617142857142852</v>
          </cell>
          <cell r="G5">
            <v>45.51</v>
          </cell>
          <cell r="H5">
            <v>29.573820395738203</v>
          </cell>
          <cell r="I5">
            <v>0</v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>89-90</v>
          </cell>
          <cell r="C6">
            <v>90</v>
          </cell>
          <cell r="D6">
            <v>315</v>
          </cell>
          <cell r="E6">
            <v>64.739999999999995</v>
          </cell>
          <cell r="F6">
            <v>10.23</v>
          </cell>
          <cell r="G6">
            <v>45.51</v>
          </cell>
          <cell r="H6">
            <v>38.924963924963919</v>
          </cell>
          <cell r="I6">
            <v>0</v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 t="str">
            <v>KORBA EAST II</v>
          </cell>
          <cell r="B7" t="str">
            <v>88-89</v>
          </cell>
          <cell r="C7">
            <v>200</v>
          </cell>
          <cell r="D7">
            <v>900</v>
          </cell>
          <cell r="E7">
            <v>626.98</v>
          </cell>
          <cell r="F7">
            <v>69.664444444444442</v>
          </cell>
          <cell r="G7">
            <v>53.05</v>
          </cell>
          <cell r="H7">
            <v>35.786529680365298</v>
          </cell>
          <cell r="I7">
            <v>0</v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89-90</v>
          </cell>
          <cell r="C8">
            <v>200</v>
          </cell>
          <cell r="D8">
            <v>900</v>
          </cell>
          <cell r="E8">
            <v>1032.1500000000001</v>
          </cell>
          <cell r="F8">
            <v>114.68333333333335</v>
          </cell>
          <cell r="G8">
            <v>72.95</v>
          </cell>
          <cell r="H8">
            <v>58.912671232876718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90-91</v>
          </cell>
          <cell r="C9">
            <v>160</v>
          </cell>
          <cell r="D9">
            <v>1050</v>
          </cell>
          <cell r="E9">
            <v>1019.65</v>
          </cell>
          <cell r="F9">
            <v>97.109523809523807</v>
          </cell>
          <cell r="G9">
            <v>76.790000000000006</v>
          </cell>
          <cell r="H9">
            <v>72.749001141552512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91-92</v>
          </cell>
          <cell r="C10">
            <v>160</v>
          </cell>
          <cell r="D10">
            <v>840</v>
          </cell>
          <cell r="E10">
            <v>623.36</v>
          </cell>
          <cell r="F10">
            <v>74.209523809523816</v>
          </cell>
          <cell r="G10">
            <v>55.55</v>
          </cell>
          <cell r="H10">
            <v>44.474885844748862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92-93</v>
          </cell>
          <cell r="C11">
            <v>160</v>
          </cell>
          <cell r="D11">
            <v>840</v>
          </cell>
          <cell r="E11">
            <v>725.76</v>
          </cell>
          <cell r="F11">
            <v>86.4</v>
          </cell>
          <cell r="G11">
            <v>61.32</v>
          </cell>
          <cell r="H11">
            <v>51.780821917808218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93-94</v>
          </cell>
          <cell r="C12">
            <v>160</v>
          </cell>
          <cell r="D12">
            <v>850</v>
          </cell>
          <cell r="E12">
            <v>726.2</v>
          </cell>
          <cell r="F12">
            <v>85.435294117647061</v>
          </cell>
          <cell r="G12">
            <v>60.264794520547945</v>
          </cell>
          <cell r="H12">
            <v>51.812214611872143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94-95</v>
          </cell>
          <cell r="C13">
            <v>160</v>
          </cell>
          <cell r="D13">
            <v>850</v>
          </cell>
          <cell r="E13">
            <v>797.1</v>
          </cell>
          <cell r="F13">
            <v>93.776470588235298</v>
          </cell>
          <cell r="G13">
            <v>67.2</v>
          </cell>
          <cell r="H13">
            <v>56.87071917808219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95-96</v>
          </cell>
          <cell r="C14">
            <v>160</v>
          </cell>
          <cell r="D14">
            <v>900</v>
          </cell>
          <cell r="E14">
            <v>1017.6</v>
          </cell>
          <cell r="F14">
            <v>113.06666666666666</v>
          </cell>
          <cell r="G14">
            <v>76.7</v>
          </cell>
          <cell r="H14">
            <v>72.404371584699447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96-97</v>
          </cell>
          <cell r="C15">
            <v>160</v>
          </cell>
          <cell r="D15">
            <v>900</v>
          </cell>
          <cell r="E15">
            <v>1111.0999999999999</v>
          </cell>
          <cell r="F15">
            <v>123.45555555555553</v>
          </cell>
          <cell r="G15">
            <v>81.400000000000006</v>
          </cell>
          <cell r="H15">
            <v>79.273687214611869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97-98</v>
          </cell>
          <cell r="C16">
            <v>160</v>
          </cell>
          <cell r="D16">
            <v>1050</v>
          </cell>
          <cell r="E16">
            <v>1123.95</v>
          </cell>
          <cell r="F16">
            <v>107.04285714285714</v>
          </cell>
          <cell r="G16">
            <v>83.5</v>
          </cell>
          <cell r="H16">
            <v>80.190496575342465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98-99</v>
          </cell>
          <cell r="C17">
            <v>160</v>
          </cell>
          <cell r="D17">
            <v>1000</v>
          </cell>
          <cell r="E17">
            <v>827.49</v>
          </cell>
          <cell r="F17">
            <v>82.748999999999995</v>
          </cell>
          <cell r="G17">
            <v>59.9</v>
          </cell>
          <cell r="H17">
            <v>59.038955479452056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99-00</v>
          </cell>
          <cell r="C18">
            <v>160</v>
          </cell>
          <cell r="D18">
            <v>900</v>
          </cell>
          <cell r="E18">
            <v>991.4</v>
          </cell>
          <cell r="F18">
            <v>110.15555555555555</v>
          </cell>
          <cell r="G18">
            <v>76.5</v>
          </cell>
          <cell r="H18">
            <v>70.5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>00-01</v>
          </cell>
          <cell r="C19">
            <v>160</v>
          </cell>
          <cell r="D19">
            <v>850</v>
          </cell>
          <cell r="E19">
            <v>889.2</v>
          </cell>
          <cell r="F19">
            <v>104.61176470588235</v>
          </cell>
          <cell r="G19">
            <v>64.37</v>
          </cell>
          <cell r="H19">
            <v>63.44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Average last 5 years</v>
          </cell>
          <cell r="B20">
            <v>0</v>
          </cell>
          <cell r="C20" t="str">
            <v>No</v>
          </cell>
          <cell r="D20">
            <v>940</v>
          </cell>
          <cell r="E20">
            <v>988.62800000000004</v>
          </cell>
          <cell r="F20">
            <v>105.60294659197011</v>
          </cell>
          <cell r="G20">
            <v>73.134</v>
          </cell>
          <cell r="H20">
            <v>70.488627853881283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KORBA EAST III</v>
          </cell>
          <cell r="B21" t="str">
            <v>88-89</v>
          </cell>
          <cell r="C21">
            <v>240</v>
          </cell>
          <cell r="D21">
            <v>1200</v>
          </cell>
          <cell r="E21">
            <v>1075.1099999999999</v>
          </cell>
          <cell r="F21">
            <v>89.592499999999987</v>
          </cell>
          <cell r="G21">
            <v>73.069999999999993</v>
          </cell>
          <cell r="H21">
            <v>51.137271689497709</v>
          </cell>
          <cell r="I21">
            <v>0</v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>89-90</v>
          </cell>
          <cell r="C22">
            <v>240</v>
          </cell>
          <cell r="D22">
            <v>1110</v>
          </cell>
          <cell r="E22">
            <v>1193.79</v>
          </cell>
          <cell r="F22">
            <v>107.54864864864865</v>
          </cell>
          <cell r="G22">
            <v>78.05</v>
          </cell>
          <cell r="H22">
            <v>56.782248858447488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>
            <v>240</v>
          </cell>
          <cell r="D23">
            <v>1250</v>
          </cell>
          <cell r="E23">
            <v>1137.1400000000001</v>
          </cell>
          <cell r="F23">
            <v>90.97120000000001</v>
          </cell>
          <cell r="G23">
            <v>73.55</v>
          </cell>
          <cell r="H23">
            <v>54.087709284627103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>91-92</v>
          </cell>
          <cell r="C24">
            <v>240</v>
          </cell>
          <cell r="D24">
            <v>1200</v>
          </cell>
          <cell r="E24">
            <v>850.6</v>
          </cell>
          <cell r="F24">
            <v>70.88333333333334</v>
          </cell>
          <cell r="G24">
            <v>60.67</v>
          </cell>
          <cell r="H24">
            <v>40.458523592085236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92-93</v>
          </cell>
          <cell r="C25">
            <v>240</v>
          </cell>
          <cell r="D25">
            <v>1100</v>
          </cell>
          <cell r="E25">
            <v>866.45</v>
          </cell>
          <cell r="F25">
            <v>78.768181818181816</v>
          </cell>
          <cell r="G25">
            <v>60.12</v>
          </cell>
          <cell r="H25">
            <v>41.212423896499239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>
            <v>240</v>
          </cell>
          <cell r="D26">
            <v>1200</v>
          </cell>
          <cell r="E26">
            <v>1009.737</v>
          </cell>
          <cell r="F26">
            <v>84.144750000000002</v>
          </cell>
          <cell r="G26">
            <v>68.032301369863021</v>
          </cell>
          <cell r="H26">
            <v>48.027825342465754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>
            <v>240</v>
          </cell>
          <cell r="D27">
            <v>1150</v>
          </cell>
          <cell r="E27">
            <v>1103</v>
          </cell>
          <cell r="F27">
            <v>95.913043478260875</v>
          </cell>
          <cell r="G27">
            <v>76.5</v>
          </cell>
          <cell r="H27">
            <v>52.463850837138509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95-96</v>
          </cell>
          <cell r="C28">
            <v>240</v>
          </cell>
          <cell r="D28">
            <v>1150</v>
          </cell>
          <cell r="E28">
            <v>1114.5</v>
          </cell>
          <cell r="F28">
            <v>96.913043478260875</v>
          </cell>
          <cell r="G28">
            <v>72.2</v>
          </cell>
          <cell r="H28">
            <v>52.866006375227684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>96-97</v>
          </cell>
          <cell r="C29">
            <v>240</v>
          </cell>
          <cell r="D29">
            <v>1200</v>
          </cell>
          <cell r="E29">
            <v>1261.0999999999999</v>
          </cell>
          <cell r="F29">
            <v>105.09166666666665</v>
          </cell>
          <cell r="G29">
            <v>78.599999999999994</v>
          </cell>
          <cell r="H29">
            <v>59.983828006088274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97-98</v>
          </cell>
          <cell r="C30">
            <v>240</v>
          </cell>
          <cell r="D30">
            <v>1000</v>
          </cell>
          <cell r="E30">
            <v>1352.17</v>
          </cell>
          <cell r="F30">
            <v>135.21700000000001</v>
          </cell>
          <cell r="G30">
            <v>83.4</v>
          </cell>
          <cell r="H30">
            <v>64.31554414003044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98-99</v>
          </cell>
          <cell r="C31">
            <v>240</v>
          </cell>
          <cell r="D31">
            <v>1100</v>
          </cell>
          <cell r="E31">
            <v>969.66</v>
          </cell>
          <cell r="F31">
            <v>88.150909090909096</v>
          </cell>
          <cell r="G31">
            <v>59.9</v>
          </cell>
          <cell r="H31">
            <v>46.121575342465754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99-00</v>
          </cell>
          <cell r="C32">
            <v>240</v>
          </cell>
          <cell r="D32">
            <v>1000</v>
          </cell>
          <cell r="E32">
            <v>1349.3</v>
          </cell>
          <cell r="F32">
            <v>150.1</v>
          </cell>
          <cell r="G32">
            <v>84.2</v>
          </cell>
          <cell r="H32">
            <v>64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>00-01</v>
          </cell>
          <cell r="C33">
            <v>240</v>
          </cell>
          <cell r="D33">
            <v>1150</v>
          </cell>
          <cell r="E33">
            <v>1293.6300000000001</v>
          </cell>
          <cell r="F33">
            <v>112.48956521739132</v>
          </cell>
          <cell r="G33">
            <v>81.05</v>
          </cell>
          <cell r="H33">
            <v>61.53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 t="str">
            <v>Average last 5 years</v>
          </cell>
          <cell r="B34" t="str">
            <v>Cost of  Fuels  per  Kwh  Generated</v>
          </cell>
          <cell r="C34" t="str">
            <v>Paise</v>
          </cell>
          <cell r="D34">
            <v>1090</v>
          </cell>
          <cell r="E34">
            <v>1245.172</v>
          </cell>
          <cell r="F34">
            <v>118.20982819499341</v>
          </cell>
          <cell r="G34">
            <v>77.430000000000007</v>
          </cell>
          <cell r="H34">
            <v>59.190189497716894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 t="str">
            <v>KORBA EAST</v>
          </cell>
          <cell r="B35" t="str">
            <v>88-89</v>
          </cell>
          <cell r="C35">
            <v>530</v>
          </cell>
          <cell r="D35">
            <v>2450</v>
          </cell>
          <cell r="E35">
            <v>1935.25</v>
          </cell>
          <cell r="F35">
            <v>78.989795918367349</v>
          </cell>
          <cell r="G35">
            <v>60.835283018867919</v>
          </cell>
          <cell r="H35">
            <v>41.682820711639529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89-90</v>
          </cell>
          <cell r="C36">
            <v>530</v>
          </cell>
          <cell r="D36">
            <v>2325</v>
          </cell>
          <cell r="E36">
            <v>2290.6799999999998</v>
          </cell>
          <cell r="F36">
            <v>98.523870967741928</v>
          </cell>
          <cell r="G36">
            <v>70.599811320754725</v>
          </cell>
          <cell r="H36">
            <v>49.338330317911598</v>
          </cell>
          <cell r="I36">
            <v>233</v>
          </cell>
          <cell r="J36">
            <v>10.171652085843506</v>
          </cell>
          <cell r="K36">
            <v>0</v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90-91</v>
          </cell>
          <cell r="C37">
            <v>400</v>
          </cell>
          <cell r="D37">
            <v>2300</v>
          </cell>
          <cell r="E37">
            <v>2156.79</v>
          </cell>
          <cell r="F37">
            <v>93.773478260869567</v>
          </cell>
          <cell r="G37">
            <v>74.846000000000004</v>
          </cell>
          <cell r="H37">
            <v>61.552226027397261</v>
          </cell>
          <cell r="I37">
            <v>239</v>
          </cell>
          <cell r="J37">
            <v>11.081282832357346</v>
          </cell>
          <cell r="K37">
            <v>0</v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>
            <v>0</v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92-93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>
            <v>0</v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>93-94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>
            <v>0</v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94-95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95-96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96-97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>Average last 5 years</v>
          </cell>
          <cell r="B48" t="str">
            <v>P A R T I C U L A R S</v>
          </cell>
          <cell r="C48">
            <v>0</v>
          </cell>
          <cell r="D48">
            <v>2030</v>
          </cell>
          <cell r="E48">
            <v>2233.7999999999997</v>
          </cell>
          <cell r="F48">
            <v>110.3326108991992</v>
          </cell>
          <cell r="G48">
            <v>75.707999999999998</v>
          </cell>
          <cell r="H48">
            <v>63.710764840182641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 t="str">
            <v>STATE  LOAD  DESPATCH  CENTRE  M.P.E.B.  JABALPUR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 t="str">
            <v>KORBA WEST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 t="str">
            <v>STATION NAME</v>
          </cell>
          <cell r="B51" t="str">
            <v>YEAR</v>
          </cell>
          <cell r="C51" t="str">
            <v>CAPACITY</v>
          </cell>
          <cell r="D51" t="str">
            <v>TARGET</v>
          </cell>
          <cell r="E51" t="str">
            <v>ACTUAL GENE.</v>
          </cell>
          <cell r="F51" t="str">
            <v>ACHIEVE-MENT</v>
          </cell>
          <cell r="G51" t="str">
            <v>AVAIL-ABILITY</v>
          </cell>
          <cell r="H51" t="str">
            <v>P.L.F.</v>
          </cell>
          <cell r="I51" t="str">
            <v>AUXILIARY CONSUMPTION</v>
          </cell>
          <cell r="J51">
            <v>0</v>
          </cell>
          <cell r="K51" t="str">
            <v>MAXIMUM DEMAND</v>
          </cell>
          <cell r="L51" t="str">
            <v>COAL IN MT</v>
          </cell>
          <cell r="M51">
            <v>0</v>
          </cell>
          <cell r="N51" t="str">
            <v>COAL CONSUMED</v>
          </cell>
          <cell r="O51">
            <v>0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MW</v>
          </cell>
          <cell r="D52" t="str">
            <v>MKwh</v>
          </cell>
          <cell r="E52" t="str">
            <v>MKwh</v>
          </cell>
          <cell r="F52" t="str">
            <v>%</v>
          </cell>
          <cell r="G52" t="str">
            <v>%</v>
          </cell>
          <cell r="H52" t="str">
            <v>%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 t="str">
            <v>KORBA WEST I</v>
          </cell>
          <cell r="B53" t="str">
            <v>88-89</v>
          </cell>
          <cell r="C53">
            <v>420</v>
          </cell>
          <cell r="D53">
            <v>2000</v>
          </cell>
          <cell r="E53">
            <v>2064.27</v>
          </cell>
          <cell r="F53">
            <v>103.2135</v>
          </cell>
          <cell r="G53">
            <v>68.7</v>
          </cell>
          <cell r="H53">
            <v>56.106490541422048</v>
          </cell>
          <cell r="I53">
            <v>0</v>
          </cell>
          <cell r="J53">
            <v>0</v>
          </cell>
          <cell r="K53">
            <v>420</v>
          </cell>
          <cell r="L53">
            <v>0</v>
          </cell>
          <cell r="M53">
            <v>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89-90</v>
          </cell>
          <cell r="C54">
            <v>420</v>
          </cell>
          <cell r="D54">
            <v>2000</v>
          </cell>
          <cell r="E54">
            <v>2369.84</v>
          </cell>
          <cell r="F54">
            <v>118.492</v>
          </cell>
          <cell r="G54">
            <v>73.63</v>
          </cell>
          <cell r="H54">
            <v>64.411828658404005</v>
          </cell>
          <cell r="I54">
            <v>205</v>
          </cell>
          <cell r="J54">
            <v>8.6503730209634409</v>
          </cell>
          <cell r="K54">
            <v>430</v>
          </cell>
          <cell r="L54">
            <v>0</v>
          </cell>
          <cell r="M54">
            <v>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90-91</v>
          </cell>
          <cell r="C55">
            <v>420</v>
          </cell>
          <cell r="D55">
            <v>2200</v>
          </cell>
          <cell r="E55">
            <v>2292.38</v>
          </cell>
          <cell r="F55">
            <v>104.19909090909091</v>
          </cell>
          <cell r="G55">
            <v>73.5</v>
          </cell>
          <cell r="H55">
            <v>62.30647966949337</v>
          </cell>
          <cell r="I55">
            <v>212.26</v>
          </cell>
          <cell r="J55">
            <v>9.2593723553686562</v>
          </cell>
          <cell r="K55">
            <v>435</v>
          </cell>
          <cell r="L55">
            <v>0</v>
          </cell>
          <cell r="M55">
            <v>0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91-92</v>
          </cell>
          <cell r="C56">
            <v>420</v>
          </cell>
          <cell r="D56">
            <v>2200</v>
          </cell>
          <cell r="E56">
            <v>2607.5700000000002</v>
          </cell>
          <cell r="F56">
            <v>118.52590909090911</v>
          </cell>
          <cell r="G56">
            <v>87.35</v>
          </cell>
          <cell r="H56">
            <v>70.873287671232887</v>
          </cell>
          <cell r="I56">
            <v>255</v>
          </cell>
          <cell r="J56">
            <v>9.7792197333149247</v>
          </cell>
          <cell r="K56">
            <v>415</v>
          </cell>
          <cell r="L56">
            <v>0</v>
          </cell>
          <cell r="M56">
            <v>0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92-93</v>
          </cell>
          <cell r="C57">
            <v>420</v>
          </cell>
          <cell r="D57">
            <v>2400</v>
          </cell>
          <cell r="E57">
            <v>2406.0700000000002</v>
          </cell>
          <cell r="F57">
            <v>100.25291666666668</v>
          </cell>
          <cell r="G57">
            <v>78.28</v>
          </cell>
          <cell r="H57">
            <v>65.396553598608406</v>
          </cell>
          <cell r="I57">
            <v>224.43</v>
          </cell>
          <cell r="J57">
            <v>9.3276587962943722</v>
          </cell>
          <cell r="K57">
            <v>425</v>
          </cell>
          <cell r="L57">
            <v>0</v>
          </cell>
          <cell r="M57">
            <v>0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93-94</v>
          </cell>
          <cell r="C58">
            <v>420</v>
          </cell>
          <cell r="D58">
            <v>2534</v>
          </cell>
          <cell r="E58">
            <v>2504.9</v>
          </cell>
          <cell r="F58">
            <v>98.851617995264405</v>
          </cell>
          <cell r="G58">
            <v>79.501534246575346</v>
          </cell>
          <cell r="H58">
            <v>68.082735377255929</v>
          </cell>
          <cell r="I58">
            <v>254.25299999999999</v>
          </cell>
          <cell r="J58">
            <v>10.150225557906502</v>
          </cell>
          <cell r="K58">
            <v>440</v>
          </cell>
          <cell r="L58">
            <v>0</v>
          </cell>
          <cell r="M58">
            <v>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94-95</v>
          </cell>
          <cell r="C59">
            <v>420</v>
          </cell>
          <cell r="D59">
            <v>2480</v>
          </cell>
          <cell r="E59">
            <v>2383</v>
          </cell>
          <cell r="F59">
            <v>96.088709677419359</v>
          </cell>
          <cell r="G59">
            <v>77</v>
          </cell>
          <cell r="H59">
            <v>64.769515111980866</v>
          </cell>
          <cell r="I59">
            <v>253</v>
          </cell>
          <cell r="J59">
            <v>10.616869492236676</v>
          </cell>
          <cell r="K59">
            <v>420</v>
          </cell>
          <cell r="L59">
            <v>0</v>
          </cell>
          <cell r="M59">
            <v>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95-96</v>
          </cell>
          <cell r="C60">
            <v>420</v>
          </cell>
          <cell r="D60">
            <v>2500</v>
          </cell>
          <cell r="E60">
            <v>2636</v>
          </cell>
          <cell r="F60">
            <v>105.44</v>
          </cell>
          <cell r="G60">
            <v>81</v>
          </cell>
          <cell r="H60">
            <v>71.450255876485386</v>
          </cell>
          <cell r="I60">
            <v>267.8</v>
          </cell>
          <cell r="J60">
            <v>10.159332321699544</v>
          </cell>
          <cell r="K60">
            <v>420</v>
          </cell>
          <cell r="L60">
            <v>0</v>
          </cell>
          <cell r="M60">
            <v>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96-97</v>
          </cell>
          <cell r="C61">
            <v>420</v>
          </cell>
          <cell r="D61">
            <v>2550</v>
          </cell>
          <cell r="E61">
            <v>2712.5</v>
          </cell>
          <cell r="F61">
            <v>106.37254901960785</v>
          </cell>
          <cell r="G61">
            <v>79.599999999999994</v>
          </cell>
          <cell r="H61">
            <v>73.725266362252668</v>
          </cell>
          <cell r="I61">
            <v>250.7</v>
          </cell>
          <cell r="J61">
            <v>9.2423963133640559</v>
          </cell>
          <cell r="K61">
            <v>440</v>
          </cell>
          <cell r="L61">
            <v>0</v>
          </cell>
          <cell r="M61">
            <v>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97-98</v>
          </cell>
          <cell r="C62">
            <v>420</v>
          </cell>
          <cell r="D62">
            <v>2550</v>
          </cell>
          <cell r="E62">
            <v>2757.26</v>
          </cell>
          <cell r="F62">
            <v>108.1278431372549</v>
          </cell>
          <cell r="G62">
            <v>81.400000000000006</v>
          </cell>
          <cell r="H62">
            <v>74.941835181561203</v>
          </cell>
          <cell r="I62">
            <v>268.755</v>
          </cell>
          <cell r="J62">
            <v>9.7471765448307366</v>
          </cell>
          <cell r="K62">
            <v>435</v>
          </cell>
          <cell r="L62">
            <v>0</v>
          </cell>
          <cell r="M62">
            <v>0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>98-99</v>
          </cell>
          <cell r="C63">
            <v>420</v>
          </cell>
          <cell r="D63">
            <v>2600</v>
          </cell>
          <cell r="E63">
            <v>2723.45</v>
          </cell>
          <cell r="F63">
            <v>104.74807692307692</v>
          </cell>
          <cell r="G63">
            <v>80.400000000000006</v>
          </cell>
          <cell r="H63">
            <v>74.022885409871705</v>
          </cell>
          <cell r="I63">
            <v>266.60000000000002</v>
          </cell>
          <cell r="J63">
            <v>9.7890543244781458</v>
          </cell>
          <cell r="K63">
            <v>430</v>
          </cell>
          <cell r="L63">
            <v>0</v>
          </cell>
          <cell r="M63">
            <v>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>
            <v>420</v>
          </cell>
          <cell r="D64">
            <v>2700</v>
          </cell>
          <cell r="E64">
            <v>2614.8000000000002</v>
          </cell>
          <cell r="F64">
            <v>96.844444444444449</v>
          </cell>
          <cell r="G64">
            <v>81.3</v>
          </cell>
          <cell r="H64">
            <v>70.900000000000006</v>
          </cell>
          <cell r="I64">
            <v>260.7</v>
          </cell>
          <cell r="J64">
            <v>10</v>
          </cell>
          <cell r="K64">
            <v>420</v>
          </cell>
          <cell r="L64">
            <v>0</v>
          </cell>
          <cell r="M64">
            <v>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>00-01</v>
          </cell>
          <cell r="C65">
            <v>420</v>
          </cell>
          <cell r="D65">
            <v>2800</v>
          </cell>
          <cell r="E65">
            <v>2792.13</v>
          </cell>
          <cell r="F65">
            <v>99.718928571428577</v>
          </cell>
          <cell r="G65">
            <v>87.16</v>
          </cell>
          <cell r="H65">
            <v>75.89</v>
          </cell>
          <cell r="I65">
            <v>267.75</v>
          </cell>
          <cell r="J65">
            <v>9.59</v>
          </cell>
          <cell r="K65">
            <v>420</v>
          </cell>
          <cell r="L65">
            <v>0</v>
          </cell>
          <cell r="M65">
            <v>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 t="str">
            <v>Average last 5 years</v>
          </cell>
          <cell r="B66" t="str">
            <v xml:space="preserve">Forced   Outage   </v>
          </cell>
          <cell r="C66" t="str">
            <v>MU</v>
          </cell>
          <cell r="D66">
            <v>2640</v>
          </cell>
          <cell r="E66">
            <v>2720.0279999999998</v>
          </cell>
          <cell r="F66">
            <v>103.16236841916255</v>
          </cell>
          <cell r="G66">
            <v>81.972000000000008</v>
          </cell>
          <cell r="H66">
            <v>73.895997390737122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KORBA WEST II</v>
          </cell>
          <cell r="B67" t="str">
            <v>88-89</v>
          </cell>
          <cell r="C67">
            <v>420</v>
          </cell>
          <cell r="D67">
            <v>1500</v>
          </cell>
          <cell r="E67">
            <v>1556.53</v>
          </cell>
          <cell r="F67">
            <v>103.76866666666666</v>
          </cell>
          <cell r="G67">
            <v>60.17</v>
          </cell>
          <cell r="H67">
            <v>42.306207871276364</v>
          </cell>
          <cell r="I67">
            <v>0</v>
          </cell>
          <cell r="J67">
            <v>0</v>
          </cell>
          <cell r="K67">
            <v>405</v>
          </cell>
          <cell r="L67">
            <v>0</v>
          </cell>
          <cell r="M67">
            <v>0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>89-90</v>
          </cell>
          <cell r="C68">
            <v>420</v>
          </cell>
          <cell r="D68">
            <v>1560</v>
          </cell>
          <cell r="E68">
            <v>1683.58</v>
          </cell>
          <cell r="F68">
            <v>107.92179487179487</v>
          </cell>
          <cell r="G68">
            <v>52.76</v>
          </cell>
          <cell r="H68">
            <v>45.759404218308326</v>
          </cell>
          <cell r="I68">
            <v>149</v>
          </cell>
          <cell r="J68">
            <v>8.8501882892407853</v>
          </cell>
          <cell r="K68">
            <v>420</v>
          </cell>
          <cell r="L68">
            <v>0</v>
          </cell>
          <cell r="M68">
            <v>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90-91</v>
          </cell>
          <cell r="C69">
            <v>420</v>
          </cell>
          <cell r="D69">
            <v>2200</v>
          </cell>
          <cell r="E69">
            <v>2768.58</v>
          </cell>
          <cell r="F69">
            <v>125.84454545454545</v>
          </cell>
          <cell r="G69">
            <v>89.4</v>
          </cell>
          <cell r="H69">
            <v>75.249510763209386</v>
          </cell>
          <cell r="I69">
            <v>260.75</v>
          </cell>
          <cell r="J69">
            <v>9.4181854958137379</v>
          </cell>
          <cell r="K69">
            <v>420</v>
          </cell>
          <cell r="L69">
            <v>0</v>
          </cell>
          <cell r="M69">
            <v>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>
            <v>420</v>
          </cell>
          <cell r="D70">
            <v>2200</v>
          </cell>
          <cell r="E70">
            <v>2041.83</v>
          </cell>
          <cell r="F70">
            <v>92.810454545454547</v>
          </cell>
          <cell r="G70">
            <v>68.760000000000005</v>
          </cell>
          <cell r="H70">
            <v>55.496575342465754</v>
          </cell>
          <cell r="I70">
            <v>189.16</v>
          </cell>
          <cell r="J70">
            <v>9.2642384527605142</v>
          </cell>
          <cell r="K70">
            <v>420</v>
          </cell>
          <cell r="L70">
            <v>0</v>
          </cell>
          <cell r="M70">
            <v>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>
            <v>420</v>
          </cell>
          <cell r="D71">
            <v>2400</v>
          </cell>
          <cell r="E71">
            <v>2447.34</v>
          </cell>
          <cell r="F71">
            <v>101.9725</v>
          </cell>
          <cell r="G71">
            <v>81.28</v>
          </cell>
          <cell r="H71">
            <v>66.518264840182653</v>
          </cell>
          <cell r="I71">
            <v>229.96</v>
          </cell>
          <cell r="J71">
            <v>9.3963241723667323</v>
          </cell>
          <cell r="K71">
            <v>420</v>
          </cell>
          <cell r="L71">
            <v>0</v>
          </cell>
          <cell r="M71">
            <v>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93-94</v>
          </cell>
          <cell r="C72">
            <v>420</v>
          </cell>
          <cell r="D72">
            <v>2466</v>
          </cell>
          <cell r="E72">
            <v>2435.13</v>
          </cell>
          <cell r="F72">
            <v>98.748175182481745</v>
          </cell>
          <cell r="G72">
            <v>80.770465753424659</v>
          </cell>
          <cell r="H72">
            <v>66.186399217221137</v>
          </cell>
          <cell r="I72">
            <v>241.17</v>
          </cell>
          <cell r="J72">
            <v>9.9037833709083287</v>
          </cell>
          <cell r="K72">
            <v>425</v>
          </cell>
          <cell r="L72">
            <v>0</v>
          </cell>
          <cell r="M72">
            <v>0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>94-95</v>
          </cell>
          <cell r="C73">
            <v>420</v>
          </cell>
          <cell r="D73">
            <v>2520</v>
          </cell>
          <cell r="E73">
            <v>2072</v>
          </cell>
          <cell r="F73">
            <v>82.222222222222229</v>
          </cell>
          <cell r="G73">
            <v>67.599999999999994</v>
          </cell>
          <cell r="H73">
            <v>56.316590563165903</v>
          </cell>
          <cell r="I73">
            <v>207</v>
          </cell>
          <cell r="J73">
            <v>9.9903474903474905</v>
          </cell>
          <cell r="K73">
            <v>420</v>
          </cell>
          <cell r="L73">
            <v>0</v>
          </cell>
          <cell r="M73">
            <v>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95-96</v>
          </cell>
          <cell r="C74">
            <v>420</v>
          </cell>
          <cell r="D74">
            <v>2550</v>
          </cell>
          <cell r="E74">
            <v>2024.8</v>
          </cell>
          <cell r="F74">
            <v>79.403921568627453</v>
          </cell>
          <cell r="G74">
            <v>65</v>
          </cell>
          <cell r="H74">
            <v>54.883337670222915</v>
          </cell>
          <cell r="I74">
            <v>200</v>
          </cell>
          <cell r="J74">
            <v>9.8775187672856575</v>
          </cell>
          <cell r="K74">
            <v>420</v>
          </cell>
          <cell r="L74">
            <v>0</v>
          </cell>
          <cell r="M74">
            <v>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96-97</v>
          </cell>
          <cell r="C75">
            <v>420</v>
          </cell>
          <cell r="D75">
            <v>2550</v>
          </cell>
          <cell r="E75">
            <v>2200.6</v>
          </cell>
          <cell r="F75">
            <v>86.298039215686273</v>
          </cell>
          <cell r="G75">
            <v>73.599999999999994</v>
          </cell>
          <cell r="H75">
            <v>59.811915633833443</v>
          </cell>
          <cell r="I75">
            <v>221.2</v>
          </cell>
          <cell r="J75">
            <v>10.051804053439971</v>
          </cell>
          <cell r="K75">
            <v>415</v>
          </cell>
          <cell r="L75">
            <v>0</v>
          </cell>
          <cell r="M75">
            <v>0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97-98</v>
          </cell>
          <cell r="C76">
            <v>420</v>
          </cell>
          <cell r="D76">
            <v>2550</v>
          </cell>
          <cell r="E76">
            <v>2273.96</v>
          </cell>
          <cell r="F76">
            <v>89.174901960784311</v>
          </cell>
          <cell r="G76">
            <v>72</v>
          </cell>
          <cell r="H76">
            <v>61.805827353772557</v>
          </cell>
          <cell r="I76">
            <v>227.755</v>
          </cell>
          <cell r="J76">
            <v>10.015787436894229</v>
          </cell>
          <cell r="K76">
            <v>440</v>
          </cell>
          <cell r="L76">
            <v>0</v>
          </cell>
          <cell r="M76">
            <v>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>98-99</v>
          </cell>
          <cell r="C77">
            <v>420</v>
          </cell>
          <cell r="D77">
            <v>2600</v>
          </cell>
          <cell r="E77">
            <v>2594.7199999999998</v>
          </cell>
          <cell r="F77">
            <v>99.796923076923065</v>
          </cell>
          <cell r="G77">
            <v>81.5</v>
          </cell>
          <cell r="H77">
            <v>70.524026962383118</v>
          </cell>
          <cell r="I77">
            <v>265</v>
          </cell>
          <cell r="J77">
            <v>10.213048036011594</v>
          </cell>
          <cell r="K77">
            <v>420</v>
          </cell>
          <cell r="L77">
            <v>0</v>
          </cell>
          <cell r="M77">
            <v>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99-00</v>
          </cell>
          <cell r="C78">
            <v>420</v>
          </cell>
          <cell r="D78">
            <v>2600</v>
          </cell>
          <cell r="E78">
            <v>2403.0500000000002</v>
          </cell>
          <cell r="F78">
            <v>92.425000000000011</v>
          </cell>
          <cell r="G78">
            <v>73.599999999999994</v>
          </cell>
          <cell r="H78">
            <v>65.099999999999994</v>
          </cell>
          <cell r="I78">
            <v>228</v>
          </cell>
          <cell r="J78">
            <v>9.5</v>
          </cell>
          <cell r="K78">
            <v>415</v>
          </cell>
          <cell r="L78">
            <v>0</v>
          </cell>
          <cell r="M78">
            <v>0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00-01</v>
          </cell>
          <cell r="C79">
            <v>420</v>
          </cell>
          <cell r="D79">
            <v>2650</v>
          </cell>
          <cell r="E79">
            <v>2163.6799999999998</v>
          </cell>
          <cell r="F79">
            <v>81.648301886792439</v>
          </cell>
          <cell r="G79">
            <v>67.81</v>
          </cell>
          <cell r="H79">
            <v>58.81</v>
          </cell>
          <cell r="I79">
            <v>216.61</v>
          </cell>
          <cell r="J79">
            <v>10.01</v>
          </cell>
          <cell r="K79">
            <v>410</v>
          </cell>
          <cell r="L79">
            <v>0</v>
          </cell>
          <cell r="M79">
            <v>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 t="str">
            <v>Average last 5 years</v>
          </cell>
          <cell r="B80" t="str">
            <v>Thermal  Auxiliary Consumption   Percentage</v>
          </cell>
          <cell r="C80" t="str">
            <v>%</v>
          </cell>
          <cell r="D80">
            <v>2590</v>
          </cell>
          <cell r="E80">
            <v>2327.2019999999998</v>
          </cell>
          <cell r="F80">
            <v>89.868633228037226</v>
          </cell>
          <cell r="G80">
            <v>73.701999999999998</v>
          </cell>
          <cell r="H80">
            <v>63.210353989997827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 t="str">
            <v xml:space="preserve">KORBA WEST </v>
          </cell>
          <cell r="B81" t="str">
            <v>88-89</v>
          </cell>
          <cell r="C81">
            <v>840</v>
          </cell>
          <cell r="D81">
            <v>3500</v>
          </cell>
          <cell r="E81">
            <v>3620.8</v>
          </cell>
          <cell r="F81">
            <v>103.45142857142856</v>
          </cell>
          <cell r="G81">
            <v>64.435000000000002</v>
          </cell>
          <cell r="H81" t="str">
            <v>***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>
            <v>0</v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90-91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>
            <v>0</v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>91-92</v>
          </cell>
          <cell r="C84">
            <v>840</v>
          </cell>
          <cell r="D84">
            <v>4400</v>
          </cell>
          <cell r="E84">
            <v>4649.3999999999996</v>
          </cell>
          <cell r="F84">
            <v>105.66818181818181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>
            <v>0</v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92-93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>
            <v>0</v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93-94</v>
          </cell>
          <cell r="C86">
            <v>840</v>
          </cell>
          <cell r="D86">
            <v>5000</v>
          </cell>
          <cell r="E86">
            <v>4940.0300000000007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94-95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>
            <v>0</v>
          </cell>
          <cell r="B92" t="str">
            <v>99-00</v>
          </cell>
          <cell r="C92">
            <v>840</v>
          </cell>
          <cell r="D92">
            <v>5300</v>
          </cell>
          <cell r="E92">
            <v>5017.8999999999996</v>
          </cell>
          <cell r="F92">
            <v>94.677358490566021</v>
          </cell>
          <cell r="G92">
            <v>77.5</v>
          </cell>
          <cell r="H92">
            <v>68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00-01</v>
          </cell>
          <cell r="C93">
            <v>840</v>
          </cell>
          <cell r="D93">
            <v>5450</v>
          </cell>
          <cell r="E93">
            <v>4955.8099999999995</v>
          </cell>
          <cell r="F93">
            <v>90.932293577981639</v>
          </cell>
          <cell r="G93">
            <v>77.48</v>
          </cell>
          <cell r="H93">
            <v>67.349999999999994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 t="str">
            <v>Average last 5 years</v>
          </cell>
          <cell r="B94" t="str">
            <v xml:space="preserve">Target (PLAN )   </v>
          </cell>
          <cell r="C94" t="str">
            <v>MU</v>
          </cell>
          <cell r="D94">
            <v>5230</v>
          </cell>
          <cell r="E94">
            <v>5047.24</v>
          </cell>
          <cell r="F94">
            <v>96.573763747042861</v>
          </cell>
          <cell r="G94">
            <v>76.955999999999989</v>
          </cell>
          <cell r="H94">
            <v>68.553175690367468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 t="str">
            <v>STATE  LOAD  DESPATCH  CENTRE  M.P.E.B.  JABALPUR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 t="str">
            <v>AMARKANTAK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 t="str">
            <v>STATION NAME</v>
          </cell>
          <cell r="B97" t="str">
            <v>YEAR</v>
          </cell>
          <cell r="C97" t="str">
            <v>CAPACITY</v>
          </cell>
          <cell r="D97" t="str">
            <v>TARGET</v>
          </cell>
          <cell r="E97" t="str">
            <v>ACTUAL GENE.</v>
          </cell>
          <cell r="F97" t="str">
            <v>ACHIEVE-MENT</v>
          </cell>
          <cell r="G97" t="str">
            <v>AVAIL-ABILITY</v>
          </cell>
          <cell r="H97" t="str">
            <v>P.L.F.</v>
          </cell>
          <cell r="I97" t="str">
            <v>AUXILIARY CONSUMPTION</v>
          </cell>
          <cell r="J97">
            <v>0</v>
          </cell>
          <cell r="K97" t="str">
            <v>MAXIMUM DEMAND</v>
          </cell>
          <cell r="L97" t="str">
            <v>COAL IN MT</v>
          </cell>
          <cell r="M97">
            <v>0</v>
          </cell>
          <cell r="N97" t="str">
            <v>COAL CONSUMED</v>
          </cell>
          <cell r="O97">
            <v>0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MW</v>
          </cell>
          <cell r="D98" t="str">
            <v>MKwh</v>
          </cell>
          <cell r="E98" t="str">
            <v>MKwh</v>
          </cell>
          <cell r="F98" t="str">
            <v>%</v>
          </cell>
          <cell r="G98" t="str">
            <v>%</v>
          </cell>
          <cell r="H98" t="str">
            <v>%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 t="str">
            <v>AMARKANTAK I</v>
          </cell>
          <cell r="B99" t="str">
            <v>88-89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>
            <v>0</v>
          </cell>
          <cell r="J99">
            <v>0</v>
          </cell>
          <cell r="K99">
            <v>61</v>
          </cell>
          <cell r="L99">
            <v>0</v>
          </cell>
          <cell r="M99">
            <v>0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89-90</v>
          </cell>
          <cell r="C100">
            <v>60</v>
          </cell>
          <cell r="D100">
            <v>330</v>
          </cell>
          <cell r="E100">
            <v>348.29</v>
          </cell>
          <cell r="F100">
            <v>105.54242424242425</v>
          </cell>
          <cell r="G100">
            <v>94.49</v>
          </cell>
          <cell r="H100">
            <v>66.265220700152213</v>
          </cell>
          <cell r="I100">
            <v>0</v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>
            <v>0</v>
          </cell>
          <cell r="B101" t="str">
            <v>90-91</v>
          </cell>
          <cell r="C101">
            <v>60</v>
          </cell>
          <cell r="D101">
            <v>350</v>
          </cell>
          <cell r="E101">
            <v>212.54</v>
          </cell>
          <cell r="F101">
            <v>60.725714285714282</v>
          </cell>
          <cell r="G101">
            <v>55.52</v>
          </cell>
          <cell r="H101">
            <v>40.43759512937595</v>
          </cell>
          <cell r="I101">
            <v>21.16</v>
          </cell>
          <cell r="J101">
            <v>9.9557730309588788</v>
          </cell>
          <cell r="K101">
            <v>58</v>
          </cell>
          <cell r="L101">
            <v>0</v>
          </cell>
          <cell r="M101">
            <v>0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91-92</v>
          </cell>
          <cell r="C102">
            <v>60</v>
          </cell>
          <cell r="D102">
            <v>350</v>
          </cell>
          <cell r="E102">
            <v>166.64</v>
          </cell>
          <cell r="F102">
            <v>47.611428571428569</v>
          </cell>
          <cell r="G102">
            <v>42.98</v>
          </cell>
          <cell r="H102">
            <v>31.704718417047182</v>
          </cell>
          <cell r="I102">
            <v>17.46</v>
          </cell>
          <cell r="J102">
            <v>10.477676428228518</v>
          </cell>
          <cell r="K102">
            <v>30</v>
          </cell>
          <cell r="L102">
            <v>0</v>
          </cell>
          <cell r="M102">
            <v>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>
            <v>0</v>
          </cell>
          <cell r="B103" t="str">
            <v>92-93</v>
          </cell>
          <cell r="C103">
            <v>60</v>
          </cell>
          <cell r="D103">
            <v>300</v>
          </cell>
          <cell r="E103">
            <v>284.81</v>
          </cell>
          <cell r="F103">
            <v>94.936666666666667</v>
          </cell>
          <cell r="G103">
            <v>87.9</v>
          </cell>
          <cell r="H103">
            <v>54.965647676393395</v>
          </cell>
          <cell r="I103">
            <v>29.54</v>
          </cell>
          <cell r="J103">
            <v>10.371826831923036</v>
          </cell>
          <cell r="K103">
            <v>50</v>
          </cell>
          <cell r="L103">
            <v>0</v>
          </cell>
          <cell r="M103">
            <v>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93-94</v>
          </cell>
          <cell r="C104">
            <v>50</v>
          </cell>
          <cell r="D104">
            <v>300</v>
          </cell>
          <cell r="E104">
            <v>304.72899999999998</v>
          </cell>
          <cell r="F104">
            <v>101.57633333333332</v>
          </cell>
          <cell r="G104">
            <v>92.043342465753426</v>
          </cell>
          <cell r="H104">
            <v>69.572831050228316</v>
          </cell>
          <cell r="I104">
            <v>32.345314999999999</v>
          </cell>
          <cell r="J104">
            <v>10.614452513544823</v>
          </cell>
          <cell r="K104">
            <v>50</v>
          </cell>
          <cell r="L104">
            <v>0</v>
          </cell>
          <cell r="M104">
            <v>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>
            <v>0</v>
          </cell>
          <cell r="B105" t="str">
            <v>94-95</v>
          </cell>
          <cell r="C105">
            <v>50</v>
          </cell>
          <cell r="D105">
            <v>300</v>
          </cell>
          <cell r="E105">
            <v>304.39999999999998</v>
          </cell>
          <cell r="F105">
            <v>101.46666666666665</v>
          </cell>
          <cell r="G105">
            <v>89.8</v>
          </cell>
          <cell r="H105">
            <v>69.49771689497716</v>
          </cell>
          <cell r="I105">
            <v>31.2</v>
          </cell>
          <cell r="J105">
            <v>10.249671484888305</v>
          </cell>
          <cell r="K105">
            <v>50</v>
          </cell>
          <cell r="L105">
            <v>0</v>
          </cell>
          <cell r="M105">
            <v>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95-96</v>
          </cell>
          <cell r="C106">
            <v>50</v>
          </cell>
          <cell r="D106">
            <v>300</v>
          </cell>
          <cell r="E106">
            <v>294.39999999999998</v>
          </cell>
          <cell r="F106">
            <v>98.133333333333326</v>
          </cell>
          <cell r="G106">
            <v>90.6</v>
          </cell>
          <cell r="H106">
            <v>67.030965391621123</v>
          </cell>
          <cell r="I106">
            <v>32.299999999999997</v>
          </cell>
          <cell r="J106">
            <v>10.971467391304348</v>
          </cell>
          <cell r="K106">
            <v>50</v>
          </cell>
          <cell r="L106">
            <v>0</v>
          </cell>
          <cell r="M106">
            <v>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>
            <v>0</v>
          </cell>
          <cell r="B107" t="str">
            <v>96-97</v>
          </cell>
          <cell r="C107">
            <v>50</v>
          </cell>
          <cell r="D107">
            <v>300</v>
          </cell>
          <cell r="E107">
            <v>258.89999999999998</v>
          </cell>
          <cell r="F107">
            <v>86.299999999999983</v>
          </cell>
          <cell r="G107">
            <v>85.6</v>
          </cell>
          <cell r="H107">
            <v>59.10958904109588</v>
          </cell>
          <cell r="I107">
            <v>29</v>
          </cell>
          <cell r="J107">
            <v>11.201235998455003</v>
          </cell>
          <cell r="K107">
            <v>49</v>
          </cell>
          <cell r="L107">
            <v>0</v>
          </cell>
          <cell r="M107">
            <v>0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97-98</v>
          </cell>
          <cell r="C108">
            <v>50</v>
          </cell>
          <cell r="D108">
            <v>300</v>
          </cell>
          <cell r="E108">
            <v>251.97</v>
          </cell>
          <cell r="F108">
            <v>83.99</v>
          </cell>
          <cell r="G108">
            <v>87.6</v>
          </cell>
          <cell r="H108">
            <v>57.527397260273972</v>
          </cell>
          <cell r="I108">
            <v>30.628</v>
          </cell>
          <cell r="J108">
            <v>12.155415327221496</v>
          </cell>
          <cell r="K108">
            <v>50</v>
          </cell>
          <cell r="L108">
            <v>0</v>
          </cell>
          <cell r="M108">
            <v>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>
            <v>0</v>
          </cell>
          <cell r="B109" t="str">
            <v>98-99</v>
          </cell>
          <cell r="C109">
            <v>50</v>
          </cell>
          <cell r="D109">
            <v>300</v>
          </cell>
          <cell r="E109">
            <v>202.17</v>
          </cell>
          <cell r="F109">
            <v>67.39</v>
          </cell>
          <cell r="G109">
            <v>76</v>
          </cell>
          <cell r="H109">
            <v>46.157534246575345</v>
          </cell>
          <cell r="I109">
            <v>25.5</v>
          </cell>
          <cell r="J109">
            <v>12.613147351239057</v>
          </cell>
          <cell r="K109">
            <v>49</v>
          </cell>
          <cell r="L109">
            <v>0</v>
          </cell>
          <cell r="M109">
            <v>0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99-00</v>
          </cell>
          <cell r="C110">
            <v>50</v>
          </cell>
          <cell r="D110">
            <v>250</v>
          </cell>
          <cell r="E110">
            <v>248.2</v>
          </cell>
          <cell r="F110">
            <v>98.9</v>
          </cell>
          <cell r="G110">
            <v>86.2</v>
          </cell>
          <cell r="H110">
            <v>56.5</v>
          </cell>
          <cell r="I110">
            <v>29.3</v>
          </cell>
          <cell r="J110">
            <v>11.804995970991136</v>
          </cell>
          <cell r="K110">
            <v>50</v>
          </cell>
          <cell r="L110">
            <v>0</v>
          </cell>
          <cell r="M110">
            <v>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>
            <v>0</v>
          </cell>
          <cell r="B111" t="str">
            <v>00-01</v>
          </cell>
          <cell r="C111">
            <v>50</v>
          </cell>
          <cell r="D111">
            <v>250</v>
          </cell>
          <cell r="E111">
            <v>180.96</v>
          </cell>
          <cell r="F111">
            <v>71.81</v>
          </cell>
          <cell r="G111">
            <v>64.22</v>
          </cell>
          <cell r="H111">
            <v>41.31</v>
          </cell>
          <cell r="I111">
            <v>23.72</v>
          </cell>
          <cell r="J111">
            <v>13.1078691423519</v>
          </cell>
          <cell r="K111">
            <v>49</v>
          </cell>
          <cell r="L111">
            <v>0</v>
          </cell>
          <cell r="M111">
            <v>0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Average last 5 years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>
            <v>81.677999999999983</v>
          </cell>
          <cell r="G112">
            <v>79.924000000000007</v>
          </cell>
          <cell r="H112">
            <v>52.120904109589034</v>
          </cell>
          <cell r="I112">
            <v>27.6296</v>
          </cell>
          <cell r="J112">
            <v>12.176532758051719</v>
          </cell>
          <cell r="K112">
            <v>49.4</v>
          </cell>
          <cell r="L112">
            <v>0</v>
          </cell>
          <cell r="M112">
            <v>0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>AMARKANTAK II</v>
          </cell>
          <cell r="B113" t="str">
            <v>88-89</v>
          </cell>
          <cell r="C113">
            <v>240</v>
          </cell>
          <cell r="D113">
            <v>1250</v>
          </cell>
          <cell r="E113">
            <v>1209.6600000000001</v>
          </cell>
          <cell r="F113">
            <v>96.772800000000018</v>
          </cell>
          <cell r="G113">
            <v>78.19</v>
          </cell>
          <cell r="H113">
            <v>57.537100456621012</v>
          </cell>
          <cell r="I113">
            <v>0</v>
          </cell>
          <cell r="J113">
            <v>0</v>
          </cell>
          <cell r="K113">
            <v>230</v>
          </cell>
          <cell r="L113">
            <v>0</v>
          </cell>
          <cell r="M113">
            <v>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>
            <v>0</v>
          </cell>
          <cell r="B114" t="str">
            <v>89-90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L114">
            <v>0</v>
          </cell>
          <cell r="M114">
            <v>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90-91</v>
          </cell>
          <cell r="C115">
            <v>240</v>
          </cell>
          <cell r="D115">
            <v>1250</v>
          </cell>
          <cell r="E115">
            <v>791.39</v>
          </cell>
          <cell r="F115">
            <v>63.311199999999999</v>
          </cell>
          <cell r="G115">
            <v>55.96</v>
          </cell>
          <cell r="H115">
            <v>37.642218417047182</v>
          </cell>
          <cell r="I115">
            <v>87.17</v>
          </cell>
          <cell r="J115">
            <v>11.014796750022112</v>
          </cell>
          <cell r="K115">
            <v>190</v>
          </cell>
          <cell r="L115">
            <v>0</v>
          </cell>
          <cell r="M115">
            <v>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91-92</v>
          </cell>
          <cell r="C116">
            <v>240</v>
          </cell>
          <cell r="D116">
            <v>1200</v>
          </cell>
          <cell r="E116">
            <v>902.14</v>
          </cell>
          <cell r="F116">
            <v>75.178333333333327</v>
          </cell>
          <cell r="G116">
            <v>63.18</v>
          </cell>
          <cell r="H116">
            <v>42.792767152398298</v>
          </cell>
          <cell r="I116">
            <v>96.78</v>
          </cell>
          <cell r="J116">
            <v>10.727824949564368</v>
          </cell>
          <cell r="K116">
            <v>195</v>
          </cell>
          <cell r="L116">
            <v>0</v>
          </cell>
          <cell r="M116">
            <v>0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92-93</v>
          </cell>
          <cell r="C117">
            <v>240</v>
          </cell>
          <cell r="D117">
            <v>1200</v>
          </cell>
          <cell r="E117">
            <v>991.24</v>
          </cell>
          <cell r="F117">
            <v>82.603333333333339</v>
          </cell>
          <cell r="G117">
            <v>70.989999999999995</v>
          </cell>
          <cell r="H117">
            <v>47.148021308980212</v>
          </cell>
          <cell r="I117">
            <v>106.47</v>
          </cell>
          <cell r="J117">
            <v>10.741091965618821</v>
          </cell>
          <cell r="K117">
            <v>211</v>
          </cell>
          <cell r="L117">
            <v>0</v>
          </cell>
          <cell r="M117">
            <v>0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93-94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L118">
            <v>0</v>
          </cell>
          <cell r="M118">
            <v>0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94-95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L119">
            <v>0</v>
          </cell>
          <cell r="M119">
            <v>0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L120">
            <v>0</v>
          </cell>
          <cell r="M120">
            <v>0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L121">
            <v>0</v>
          </cell>
          <cell r="M121">
            <v>0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L122">
            <v>0</v>
          </cell>
          <cell r="M122">
            <v>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>
            <v>0</v>
          </cell>
          <cell r="B123" t="str">
            <v>98-99</v>
          </cell>
          <cell r="C123">
            <v>240</v>
          </cell>
          <cell r="D123">
            <v>1200</v>
          </cell>
          <cell r="E123">
            <v>997.7</v>
          </cell>
          <cell r="F123">
            <v>83.141666666666666</v>
          </cell>
          <cell r="G123">
            <v>58.8</v>
          </cell>
          <cell r="H123">
            <v>47.455289193302889</v>
          </cell>
          <cell r="I123">
            <v>97.4</v>
          </cell>
          <cell r="J123">
            <v>9.7624536433797733</v>
          </cell>
          <cell r="K123">
            <v>220</v>
          </cell>
          <cell r="L123">
            <v>0</v>
          </cell>
          <cell r="M123">
            <v>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99-00</v>
          </cell>
          <cell r="C124">
            <v>240</v>
          </cell>
          <cell r="D124">
            <v>900</v>
          </cell>
          <cell r="E124">
            <v>1048.8</v>
          </cell>
          <cell r="F124">
            <v>87.4</v>
          </cell>
          <cell r="G124">
            <v>65.099999999999994</v>
          </cell>
          <cell r="H124">
            <v>49.7</v>
          </cell>
          <cell r="I124">
            <v>105.9</v>
          </cell>
          <cell r="J124">
            <v>10.09725400457666</v>
          </cell>
          <cell r="K124">
            <v>200</v>
          </cell>
          <cell r="L124">
            <v>0</v>
          </cell>
          <cell r="M124">
            <v>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>00-01</v>
          </cell>
          <cell r="C125">
            <v>240</v>
          </cell>
          <cell r="D125">
            <v>1150</v>
          </cell>
          <cell r="E125">
            <v>968.97</v>
          </cell>
          <cell r="F125">
            <v>84.19</v>
          </cell>
          <cell r="G125">
            <v>62.4</v>
          </cell>
          <cell r="H125">
            <v>46.09</v>
          </cell>
          <cell r="I125">
            <v>95.83</v>
          </cell>
          <cell r="J125">
            <v>9.8898830717153263</v>
          </cell>
          <cell r="K125">
            <v>200</v>
          </cell>
          <cell r="L125">
            <v>0</v>
          </cell>
          <cell r="M125">
            <v>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 t="str">
            <v>Average last 5 years</v>
          </cell>
          <cell r="B126" t="str">
            <v>ACHIEVEMENT Percentage of ( 2 )</v>
          </cell>
          <cell r="C126" t="str">
            <v>%</v>
          </cell>
          <cell r="D126">
            <v>1090</v>
          </cell>
          <cell r="E126">
            <v>792.46600000000001</v>
          </cell>
          <cell r="F126">
            <v>68.481533333333331</v>
          </cell>
          <cell r="G126">
            <v>49.6</v>
          </cell>
          <cell r="H126">
            <v>37.656477929984774</v>
          </cell>
          <cell r="I126">
            <v>78.753599999999992</v>
          </cell>
          <cell r="J126">
            <v>9.9780718101059911</v>
          </cell>
          <cell r="K126">
            <v>189</v>
          </cell>
          <cell r="L126">
            <v>0</v>
          </cell>
          <cell r="M126">
            <v>0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 t="str">
            <v>AMARKANTAK</v>
          </cell>
          <cell r="B127" t="str">
            <v>88-89</v>
          </cell>
          <cell r="C127">
            <v>300</v>
          </cell>
          <cell r="D127">
            <v>1550</v>
          </cell>
          <cell r="E127">
            <v>1584.98</v>
          </cell>
          <cell r="F127">
            <v>102.25677419354838</v>
          </cell>
          <cell r="G127">
            <v>80.05</v>
          </cell>
          <cell r="H127">
            <v>60.31126331811263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>89-90</v>
          </cell>
          <cell r="C128">
            <v>300</v>
          </cell>
          <cell r="D128">
            <v>1640</v>
          </cell>
          <cell r="E128">
            <v>1336.95</v>
          </cell>
          <cell r="F128">
            <v>81.521341463414629</v>
          </cell>
          <cell r="G128">
            <v>74.346000000000004</v>
          </cell>
          <cell r="H128">
            <v>50.873287671232873</v>
          </cell>
          <cell r="I128">
            <v>103</v>
          </cell>
          <cell r="J128">
            <v>7.7041026216388042</v>
          </cell>
          <cell r="K128">
            <v>0</v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90-91</v>
          </cell>
          <cell r="C129">
            <v>300</v>
          </cell>
          <cell r="D129">
            <v>1600</v>
          </cell>
          <cell r="E129">
            <v>1003.93</v>
          </cell>
          <cell r="F129">
            <v>62.745624999999997</v>
          </cell>
          <cell r="G129">
            <v>55.871999999999993</v>
          </cell>
          <cell r="H129">
            <v>38.201293759512936</v>
          </cell>
          <cell r="I129">
            <v>108.33</v>
          </cell>
          <cell r="J129">
            <v>10.790592969629357</v>
          </cell>
          <cell r="K129">
            <v>0</v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>91-92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>
            <v>0</v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92-93</v>
          </cell>
          <cell r="C131">
            <v>300</v>
          </cell>
          <cell r="D131">
            <v>1500</v>
          </cell>
          <cell r="E131">
            <v>1276.05</v>
          </cell>
          <cell r="F131">
            <v>85.07</v>
          </cell>
          <cell r="G131">
            <v>74.372</v>
          </cell>
          <cell r="H131">
            <v>48.693790640168515</v>
          </cell>
          <cell r="I131">
            <v>136.01</v>
          </cell>
          <cell r="J131">
            <v>10.65867324948082</v>
          </cell>
          <cell r="K131">
            <v>0</v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>
            <v>0</v>
          </cell>
          <cell r="B132" t="str">
            <v>93-94</v>
          </cell>
          <cell r="C132">
            <v>290</v>
          </cell>
          <cell r="D132">
            <v>1420</v>
          </cell>
          <cell r="E132">
            <v>1375.2450000000001</v>
          </cell>
          <cell r="F132">
            <v>96.848239436619721</v>
          </cell>
          <cell r="G132">
            <v>73.858507321681628</v>
          </cell>
          <cell r="H132">
            <v>54.134978743504959</v>
          </cell>
          <cell r="I132">
            <v>136.81231500000001</v>
          </cell>
          <cell r="J132">
            <v>9.9482139546044532</v>
          </cell>
          <cell r="K132">
            <v>0</v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94-95</v>
          </cell>
          <cell r="C133">
            <v>290</v>
          </cell>
          <cell r="D133">
            <v>1400</v>
          </cell>
          <cell r="E133">
            <v>1427.3000000000002</v>
          </cell>
          <cell r="F133">
            <v>101.95000000000002</v>
          </cell>
          <cell r="G133">
            <v>78.462068965517247</v>
          </cell>
          <cell r="H133">
            <v>56.030557125808691</v>
          </cell>
          <cell r="I133">
            <v>138.1</v>
          </cell>
          <cell r="J133">
            <v>9.6756112940517056</v>
          </cell>
          <cell r="K133">
            <v>0</v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>
            <v>0</v>
          </cell>
          <cell r="B134" t="str">
            <v>95-96</v>
          </cell>
          <cell r="C134">
            <v>290</v>
          </cell>
          <cell r="D134">
            <v>1450</v>
          </cell>
          <cell r="E134">
            <v>1252.4000000000001</v>
          </cell>
          <cell r="F134">
            <v>86.372413793103462</v>
          </cell>
          <cell r="G134">
            <v>76.365517241379308</v>
          </cell>
          <cell r="H134">
            <v>49.299322941269097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96-97</v>
          </cell>
          <cell r="C135">
            <v>290</v>
          </cell>
          <cell r="D135">
            <v>1500</v>
          </cell>
          <cell r="E135">
            <v>679.5</v>
          </cell>
          <cell r="F135">
            <v>45.3</v>
          </cell>
          <cell r="G135">
            <v>39.420689655172417</v>
          </cell>
          <cell r="H135">
            <v>26.747756258856874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>
            <v>0</v>
          </cell>
          <cell r="B136" t="str">
            <v>97-98</v>
          </cell>
          <cell r="C136">
            <v>290</v>
          </cell>
          <cell r="D136">
            <v>1300</v>
          </cell>
          <cell r="E136">
            <v>778.23</v>
          </cell>
          <cell r="F136">
            <v>59.863846153846154</v>
          </cell>
          <cell r="G136">
            <v>41.50344827586207</v>
          </cell>
          <cell r="H136">
            <v>30.634152102031177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98-99</v>
          </cell>
          <cell r="C137">
            <v>290</v>
          </cell>
          <cell r="D137">
            <v>1500</v>
          </cell>
          <cell r="E137">
            <v>1199.8700000000001</v>
          </cell>
          <cell r="F137">
            <v>79.991333333333344</v>
          </cell>
          <cell r="G137">
            <v>61.765517241379314</v>
          </cell>
          <cell r="H137">
            <v>47.231538340418837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>
            <v>0</v>
          </cell>
          <cell r="B138" t="str">
            <v>99-00</v>
          </cell>
          <cell r="C138">
            <v>290</v>
          </cell>
          <cell r="D138">
            <v>1150</v>
          </cell>
          <cell r="E138">
            <v>1297</v>
          </cell>
          <cell r="F138">
            <v>112.8</v>
          </cell>
          <cell r="G138">
            <v>68.7</v>
          </cell>
          <cell r="H138">
            <v>50.9</v>
          </cell>
          <cell r="I138">
            <v>135.19999999999999</v>
          </cell>
          <cell r="J138">
            <v>10.424055512721663</v>
          </cell>
          <cell r="K138">
            <v>235</v>
          </cell>
          <cell r="L138">
            <v>0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00-01</v>
          </cell>
          <cell r="C139">
            <v>290</v>
          </cell>
          <cell r="D139">
            <v>1400</v>
          </cell>
          <cell r="E139">
            <v>1149.93</v>
          </cell>
          <cell r="F139">
            <v>82.14</v>
          </cell>
          <cell r="G139">
            <v>62.71</v>
          </cell>
          <cell r="H139">
            <v>45.27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>Average last 5 years</v>
          </cell>
          <cell r="B140" t="str">
            <v>Energy   Contents   in   MKwh</v>
          </cell>
          <cell r="C140" t="str">
            <v>MU</v>
          </cell>
          <cell r="D140">
            <v>1370</v>
          </cell>
          <cell r="E140">
            <v>1020.9060000000002</v>
          </cell>
          <cell r="F140">
            <v>76.019035897435899</v>
          </cell>
          <cell r="G140">
            <v>54.819931034482764</v>
          </cell>
          <cell r="H140">
            <v>40.15668934026138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STATE  LOAD  DESPATCH  CENTRE  M.P.E.B.  JABALPUR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>SATPURA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STATION NAME</v>
          </cell>
          <cell r="B143" t="str">
            <v>YEAR</v>
          </cell>
          <cell r="C143" t="str">
            <v>CAPACITY</v>
          </cell>
          <cell r="D143" t="str">
            <v>TARGET</v>
          </cell>
          <cell r="E143" t="str">
            <v>ACTUAL GENE.</v>
          </cell>
          <cell r="F143" t="str">
            <v>ACHIEVE-MENT</v>
          </cell>
          <cell r="G143" t="str">
            <v>AVAIL-ABILITY</v>
          </cell>
          <cell r="H143" t="str">
            <v>P.L.F.</v>
          </cell>
          <cell r="I143" t="str">
            <v>AUXILIARY CONSUMPTION</v>
          </cell>
          <cell r="J143">
            <v>0</v>
          </cell>
          <cell r="K143" t="str">
            <v>MAXIMUM DEMAND</v>
          </cell>
          <cell r="L143" t="str">
            <v>COAL IN MT</v>
          </cell>
          <cell r="M143">
            <v>0</v>
          </cell>
          <cell r="N143" t="str">
            <v>COAL CONSUMED</v>
          </cell>
          <cell r="O143">
            <v>0</v>
          </cell>
          <cell r="P143" t="str">
            <v>FUEL OIL CONSUMPTION</v>
          </cell>
        </row>
        <row r="144">
          <cell r="A144">
            <v>0</v>
          </cell>
          <cell r="B144" t="str">
            <v>Energy   Contents   in   MKwh</v>
          </cell>
          <cell r="C144" t="str">
            <v>MW</v>
          </cell>
          <cell r="D144" t="str">
            <v>MKwh</v>
          </cell>
          <cell r="E144" t="str">
            <v>MKwh</v>
          </cell>
          <cell r="F144" t="str">
            <v>%</v>
          </cell>
          <cell r="G144" t="str">
            <v>%</v>
          </cell>
          <cell r="H144" t="str">
            <v>%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>SATPURA I</v>
          </cell>
          <cell r="B145" t="str">
            <v>88-89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  <cell r="I145">
            <v>0</v>
          </cell>
          <cell r="J145">
            <v>0</v>
          </cell>
          <cell r="K145">
            <v>312</v>
          </cell>
          <cell r="L145">
            <v>0</v>
          </cell>
          <cell r="M145">
            <v>0</v>
          </cell>
          <cell r="N145">
            <v>1518619</v>
          </cell>
          <cell r="O145">
            <v>0.82881382758093736</v>
          </cell>
          <cell r="P145">
            <v>25303</v>
          </cell>
          <cell r="Q145">
            <v>13.809570589647871</v>
          </cell>
        </row>
        <row r="146">
          <cell r="A146">
            <v>1</v>
          </cell>
          <cell r="B146" t="str">
            <v>89-90</v>
          </cell>
          <cell r="C146">
            <v>312.5</v>
          </cell>
          <cell r="D146">
            <v>1575</v>
          </cell>
          <cell r="E146">
            <v>1730</v>
          </cell>
          <cell r="F146">
            <v>109.84126984126983</v>
          </cell>
          <cell r="G146">
            <v>77.010000000000005</v>
          </cell>
          <cell r="H146">
            <v>63.196347031963469</v>
          </cell>
          <cell r="I146">
            <v>183</v>
          </cell>
          <cell r="J146">
            <v>10.578034682080926</v>
          </cell>
          <cell r="K146">
            <v>300</v>
          </cell>
          <cell r="L146">
            <v>0</v>
          </cell>
          <cell r="M146">
            <v>0</v>
          </cell>
          <cell r="N146">
            <v>1355923</v>
          </cell>
          <cell r="O146">
            <v>0.78377052023121385</v>
          </cell>
          <cell r="P146">
            <v>41696</v>
          </cell>
          <cell r="Q146">
            <v>24.101734104046244</v>
          </cell>
        </row>
        <row r="147">
          <cell r="A147">
            <v>2</v>
          </cell>
          <cell r="B147" t="str">
            <v>90-91</v>
          </cell>
          <cell r="C147">
            <v>312.5</v>
          </cell>
          <cell r="D147">
            <v>1700</v>
          </cell>
          <cell r="E147">
            <v>1515.39</v>
          </cell>
          <cell r="F147">
            <v>89.140588235294118</v>
          </cell>
          <cell r="G147">
            <v>72.61</v>
          </cell>
          <cell r="H147">
            <v>55.356712328767124</v>
          </cell>
          <cell r="I147">
            <v>170.39</v>
          </cell>
          <cell r="J147">
            <v>11.243970199090663</v>
          </cell>
          <cell r="K147">
            <v>270</v>
          </cell>
          <cell r="L147">
            <v>0</v>
          </cell>
          <cell r="M147">
            <v>0</v>
          </cell>
          <cell r="N147">
            <v>1267262</v>
          </cell>
          <cell r="O147">
            <v>0.83626129247256487</v>
          </cell>
          <cell r="P147">
            <v>29278</v>
          </cell>
          <cell r="Q147">
            <v>19.320438962907236</v>
          </cell>
        </row>
        <row r="148">
          <cell r="A148">
            <v>3</v>
          </cell>
          <cell r="B148" t="str">
            <v>91-92</v>
          </cell>
          <cell r="C148">
            <v>312.5</v>
          </cell>
          <cell r="D148">
            <v>1700</v>
          </cell>
          <cell r="E148">
            <v>1385.47</v>
          </cell>
          <cell r="F148">
            <v>81.498235294117649</v>
          </cell>
          <cell r="G148">
            <v>64.790000000000006</v>
          </cell>
          <cell r="H148">
            <v>50.610776255707762</v>
          </cell>
          <cell r="I148">
            <v>149.15</v>
          </cell>
          <cell r="J148">
            <v>10.765299862140646</v>
          </cell>
          <cell r="K148">
            <v>260</v>
          </cell>
          <cell r="L148">
            <v>0</v>
          </cell>
          <cell r="M148">
            <v>0</v>
          </cell>
          <cell r="N148">
            <v>1231619</v>
          </cell>
          <cell r="O148">
            <v>0.88895392899160575</v>
          </cell>
          <cell r="P148">
            <v>24484</v>
          </cell>
          <cell r="Q148">
            <v>17.67198134928941</v>
          </cell>
        </row>
        <row r="149">
          <cell r="A149" t="str">
            <v>Note :-</v>
          </cell>
          <cell r="B149" t="str">
            <v>92-93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  <cell r="I149">
            <v>157.91</v>
          </cell>
          <cell r="J149">
            <v>10.261625640092538</v>
          </cell>
          <cell r="K149">
            <v>305</v>
          </cell>
          <cell r="L149">
            <v>0</v>
          </cell>
          <cell r="M149">
            <v>0</v>
          </cell>
          <cell r="N149">
            <v>1453111</v>
          </cell>
          <cell r="O149">
            <v>0.94428985469574489</v>
          </cell>
          <cell r="P149">
            <v>28065</v>
          </cell>
          <cell r="Q149">
            <v>18.237763510176496</v>
          </cell>
        </row>
        <row r="150">
          <cell r="A150" t="str">
            <v>Note :-</v>
          </cell>
          <cell r="B150" t="str">
            <v>93-94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  <cell r="I150">
            <v>165.02799999999999</v>
          </cell>
          <cell r="J150">
            <v>10.861607113474664</v>
          </cell>
          <cell r="K150">
            <v>306</v>
          </cell>
          <cell r="L150">
            <v>0</v>
          </cell>
          <cell r="M150">
            <v>0</v>
          </cell>
          <cell r="N150">
            <v>1405416</v>
          </cell>
          <cell r="O150">
            <v>0.92499917729058756</v>
          </cell>
          <cell r="P150">
            <v>29911.776000000002</v>
          </cell>
          <cell r="Q150">
            <v>19.686959726728844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  <cell r="I151">
            <v>161.1</v>
          </cell>
          <cell r="J151">
            <v>10.755775136867406</v>
          </cell>
          <cell r="K151">
            <v>310</v>
          </cell>
          <cell r="L151">
            <v>0</v>
          </cell>
          <cell r="M151">
            <v>0</v>
          </cell>
          <cell r="N151">
            <v>1384902</v>
          </cell>
          <cell r="O151">
            <v>0.92462411536920819</v>
          </cell>
          <cell r="P151">
            <v>20311</v>
          </cell>
          <cell r="Q151">
            <v>13.560555481372681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  <cell r="I152">
            <v>173.2</v>
          </cell>
          <cell r="J152">
            <v>9.5479603087100333</v>
          </cell>
          <cell r="K152">
            <v>313</v>
          </cell>
          <cell r="L152">
            <v>0</v>
          </cell>
          <cell r="M152">
            <v>0</v>
          </cell>
          <cell r="N152">
            <v>1640420</v>
          </cell>
          <cell r="O152">
            <v>0.90431091510474093</v>
          </cell>
          <cell r="P152">
            <v>17336</v>
          </cell>
          <cell r="Q152">
            <v>9.5567805953693501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  <cell r="I153">
            <v>169</v>
          </cell>
          <cell r="J153">
            <v>9.2908191313908741</v>
          </cell>
          <cell r="K153">
            <v>315</v>
          </cell>
          <cell r="L153">
            <v>0</v>
          </cell>
          <cell r="M153">
            <v>0</v>
          </cell>
          <cell r="N153">
            <v>1634052</v>
          </cell>
          <cell r="O153">
            <v>0.89832435404068167</v>
          </cell>
          <cell r="P153">
            <v>14501</v>
          </cell>
          <cell r="Q153">
            <v>7.97196261682243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  <cell r="I154">
            <v>192.33500000000001</v>
          </cell>
          <cell r="J154">
            <v>9.0600976032559544</v>
          </cell>
          <cell r="K154">
            <v>325</v>
          </cell>
          <cell r="L154">
            <v>0</v>
          </cell>
          <cell r="M154">
            <v>0</v>
          </cell>
          <cell r="N154">
            <v>1889366</v>
          </cell>
          <cell r="O154">
            <v>0.89000131896291834</v>
          </cell>
          <cell r="P154">
            <v>10789</v>
          </cell>
          <cell r="Q154">
            <v>5.0822467591196858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  <cell r="I155">
            <v>175.8</v>
          </cell>
          <cell r="J155">
            <v>9.1286263961657692</v>
          </cell>
          <cell r="K155">
            <v>308</v>
          </cell>
          <cell r="L155">
            <v>0</v>
          </cell>
          <cell r="M155">
            <v>0</v>
          </cell>
          <cell r="N155">
            <v>1687020</v>
          </cell>
          <cell r="O155">
            <v>0.87600542109553903</v>
          </cell>
          <cell r="P155">
            <v>9962</v>
          </cell>
          <cell r="Q155">
            <v>5.1728882911606027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  <cell r="I156">
            <v>187.6</v>
          </cell>
          <cell r="J156">
            <v>8.9</v>
          </cell>
          <cell r="K156">
            <v>313</v>
          </cell>
          <cell r="L156">
            <v>0</v>
          </cell>
          <cell r="M156">
            <v>0</v>
          </cell>
          <cell r="N156">
            <v>1663406</v>
          </cell>
          <cell r="O156">
            <v>0.79</v>
          </cell>
          <cell r="P156">
            <v>8205</v>
          </cell>
          <cell r="Q156">
            <v>3.9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  <cell r="I157">
            <v>180.9</v>
          </cell>
          <cell r="J157">
            <v>9.17</v>
          </cell>
          <cell r="K157">
            <v>308</v>
          </cell>
          <cell r="L157">
            <v>0</v>
          </cell>
          <cell r="M157">
            <v>0</v>
          </cell>
          <cell r="N157">
            <v>1663767</v>
          </cell>
          <cell r="O157">
            <v>0.84399999999999997</v>
          </cell>
          <cell r="P157">
            <v>9457</v>
          </cell>
          <cell r="Q157">
            <v>4.8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  <cell r="I158">
            <v>181.12700000000001</v>
          </cell>
          <cell r="J158">
            <v>9.10990862616252</v>
          </cell>
          <cell r="K158">
            <v>313.8</v>
          </cell>
          <cell r="L158">
            <v>0</v>
          </cell>
          <cell r="M158">
            <v>0</v>
          </cell>
          <cell r="N158">
            <v>1707522.2</v>
          </cell>
          <cell r="O158">
            <v>0.85966621881982785</v>
          </cell>
          <cell r="P158">
            <v>10582.8</v>
          </cell>
          <cell r="Q158">
            <v>5.3854195334205439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  <cell r="I159">
            <v>0</v>
          </cell>
          <cell r="J159">
            <v>0</v>
          </cell>
          <cell r="K159">
            <v>370</v>
          </cell>
          <cell r="L159">
            <v>0</v>
          </cell>
          <cell r="M159">
            <v>0</v>
          </cell>
          <cell r="N159">
            <v>1073518</v>
          </cell>
          <cell r="O159">
            <v>0.78940371053966807</v>
          </cell>
          <cell r="P159">
            <v>49985</v>
          </cell>
          <cell r="Q159">
            <v>36.756108860145154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  <cell r="I160">
            <v>163</v>
          </cell>
          <cell r="J160">
            <v>13.061002091362912</v>
          </cell>
          <cell r="K160">
            <v>370</v>
          </cell>
          <cell r="L160">
            <v>0</v>
          </cell>
          <cell r="M160">
            <v>0</v>
          </cell>
          <cell r="N160">
            <v>957978</v>
          </cell>
          <cell r="O160">
            <v>0.7676167276981386</v>
          </cell>
          <cell r="P160">
            <v>69673</v>
          </cell>
          <cell r="Q160">
            <v>55.828171700093748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  <cell r="I161">
            <v>154.97</v>
          </cell>
          <cell r="J161">
            <v>13.557231339888723</v>
          </cell>
          <cell r="K161">
            <v>360</v>
          </cell>
          <cell r="L161">
            <v>0</v>
          </cell>
          <cell r="M161">
            <v>0</v>
          </cell>
          <cell r="N161">
            <v>940719</v>
          </cell>
          <cell r="O161">
            <v>0.82296864611400777</v>
          </cell>
          <cell r="P161">
            <v>46329</v>
          </cell>
          <cell r="Q161">
            <v>40.529971655527177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  <cell r="I162">
            <v>163.13</v>
          </cell>
          <cell r="J162">
            <v>12.934199154793337</v>
          </cell>
          <cell r="K162">
            <v>360</v>
          </cell>
          <cell r="L162">
            <v>0</v>
          </cell>
          <cell r="M162">
            <v>0</v>
          </cell>
          <cell r="N162">
            <v>1092330</v>
          </cell>
          <cell r="O162">
            <v>0.86608310934563881</v>
          </cell>
          <cell r="P162">
            <v>32897</v>
          </cell>
          <cell r="Q162">
            <v>26.083267920997756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  <cell r="I163">
            <v>140.04</v>
          </cell>
          <cell r="J163">
            <v>12.831343516066665</v>
          </cell>
          <cell r="K163">
            <v>360</v>
          </cell>
          <cell r="L163">
            <v>0</v>
          </cell>
          <cell r="M163">
            <v>0</v>
          </cell>
          <cell r="N163">
            <v>1018559</v>
          </cell>
          <cell r="O163">
            <v>0.93326766783642878</v>
          </cell>
          <cell r="P163">
            <v>47822</v>
          </cell>
          <cell r="Q163">
            <v>43.817517111206804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  <cell r="I164">
            <v>141.77538000000001</v>
          </cell>
          <cell r="J164">
            <v>11.175975080026941</v>
          </cell>
          <cell r="K164">
            <v>380</v>
          </cell>
          <cell r="L164">
            <v>0</v>
          </cell>
          <cell r="M164">
            <v>0</v>
          </cell>
          <cell r="N164">
            <v>1109586.71</v>
          </cell>
          <cell r="O164">
            <v>0.87467326274061696</v>
          </cell>
          <cell r="P164">
            <v>22408.133999999998</v>
          </cell>
          <cell r="Q164">
            <v>17.664050498323785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  <cell r="I165">
            <v>195.6</v>
          </cell>
          <cell r="J165">
            <v>9.6778981742615411</v>
          </cell>
          <cell r="K165">
            <v>425</v>
          </cell>
          <cell r="L165">
            <v>0</v>
          </cell>
          <cell r="M165">
            <v>0</v>
          </cell>
          <cell r="N165">
            <v>1776510</v>
          </cell>
          <cell r="O165">
            <v>0.8789817426154074</v>
          </cell>
          <cell r="P165">
            <v>27860</v>
          </cell>
          <cell r="Q165">
            <v>13.784572757409332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  <cell r="I166">
            <v>206.9</v>
          </cell>
          <cell r="J166">
            <v>9.9504640984946846</v>
          </cell>
          <cell r="K166">
            <v>425</v>
          </cell>
          <cell r="L166">
            <v>0</v>
          </cell>
          <cell r="M166">
            <v>0</v>
          </cell>
          <cell r="N166">
            <v>1823764</v>
          </cell>
          <cell r="O166">
            <v>0.87710479488289317</v>
          </cell>
          <cell r="P166">
            <v>19304</v>
          </cell>
          <cell r="Q166">
            <v>9.2838936180445337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  <cell r="I167">
            <v>213</v>
          </cell>
          <cell r="J167">
            <v>9.3704632440279791</v>
          </cell>
          <cell r="K167">
            <v>410</v>
          </cell>
          <cell r="L167">
            <v>0</v>
          </cell>
          <cell r="M167">
            <v>0</v>
          </cell>
          <cell r="N167">
            <v>1969440</v>
          </cell>
          <cell r="O167">
            <v>0.86641150851260396</v>
          </cell>
          <cell r="P167">
            <v>11164</v>
          </cell>
          <cell r="Q167">
            <v>4.9113545378557921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  <cell r="I168">
            <v>249.321</v>
          </cell>
          <cell r="J168">
            <v>9.5819353648553616</v>
          </cell>
          <cell r="K168">
            <v>425</v>
          </cell>
          <cell r="L168">
            <v>0</v>
          </cell>
          <cell r="M168">
            <v>0</v>
          </cell>
          <cell r="N168">
            <v>2253381</v>
          </cell>
          <cell r="O168">
            <v>0.86602215996218279</v>
          </cell>
          <cell r="P168">
            <v>10505</v>
          </cell>
          <cell r="Q168">
            <v>4.0372945322618463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  <cell r="I169">
            <v>254</v>
          </cell>
          <cell r="J169">
            <v>8.8137216460145673</v>
          </cell>
          <cell r="K169">
            <v>425</v>
          </cell>
          <cell r="L169">
            <v>0</v>
          </cell>
          <cell r="M169">
            <v>0</v>
          </cell>
          <cell r="N169">
            <v>2346034</v>
          </cell>
          <cell r="O169">
            <v>0.81406656094827312</v>
          </cell>
          <cell r="P169">
            <v>4710</v>
          </cell>
          <cell r="Q169">
            <v>1.6343554705798666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  <cell r="I170">
            <v>226.5</v>
          </cell>
          <cell r="J170">
            <v>8.9848863501130545</v>
          </cell>
          <cell r="K170">
            <v>425</v>
          </cell>
          <cell r="L170">
            <v>0</v>
          </cell>
          <cell r="M170">
            <v>0</v>
          </cell>
          <cell r="N170">
            <v>1970136</v>
          </cell>
          <cell r="O170">
            <v>0.78152088539807207</v>
          </cell>
          <cell r="P170">
            <v>4059</v>
          </cell>
          <cell r="Q170">
            <v>1.6101392359871474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  <cell r="I171">
            <v>222.63</v>
          </cell>
          <cell r="J171">
            <v>9.0864566369947717</v>
          </cell>
          <cell r="K171">
            <v>415</v>
          </cell>
          <cell r="L171">
            <v>0</v>
          </cell>
          <cell r="M171">
            <v>0</v>
          </cell>
          <cell r="N171">
            <v>1980025</v>
          </cell>
          <cell r="O171">
            <v>0.80813058898915568</v>
          </cell>
          <cell r="P171">
            <v>7560</v>
          </cell>
          <cell r="Q171">
            <v>3.0855505626232076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  <cell r="I172">
            <v>233.09020000000001</v>
          </cell>
          <cell r="J172">
            <v>9.1674926484011472</v>
          </cell>
          <cell r="K172">
            <v>420</v>
          </cell>
          <cell r="L172">
            <v>0</v>
          </cell>
          <cell r="M172">
            <v>0</v>
          </cell>
          <cell r="N172">
            <v>2103803.2000000002</v>
          </cell>
          <cell r="O172">
            <v>0.82723034076205759</v>
          </cell>
          <cell r="P172">
            <v>7599.6</v>
          </cell>
          <cell r="Q172">
            <v>3.0557388678615722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  <cell r="I173">
            <v>0</v>
          </cell>
          <cell r="J173">
            <v>0</v>
          </cell>
          <cell r="K173">
            <v>420</v>
          </cell>
          <cell r="L173">
            <v>0</v>
          </cell>
          <cell r="M173">
            <v>0</v>
          </cell>
          <cell r="N173">
            <v>1419331</v>
          </cell>
          <cell r="O173">
            <v>0.76390669486918661</v>
          </cell>
          <cell r="P173">
            <v>19789</v>
          </cell>
          <cell r="Q173">
            <v>10.650757000844999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  <cell r="I174">
            <v>189</v>
          </cell>
          <cell r="J174">
            <v>10.467028859093855</v>
          </cell>
          <cell r="K174">
            <v>370</v>
          </cell>
          <cell r="L174">
            <v>0</v>
          </cell>
          <cell r="M174">
            <v>0</v>
          </cell>
          <cell r="N174">
            <v>1317205</v>
          </cell>
          <cell r="O174">
            <v>0.72948268509749847</v>
          </cell>
          <cell r="P174">
            <v>56636</v>
          </cell>
          <cell r="Q174">
            <v>31.365642670033836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  <cell r="I175">
            <v>168.45</v>
          </cell>
          <cell r="J175">
            <v>11.254534886051593</v>
          </cell>
          <cell r="K175">
            <v>380</v>
          </cell>
          <cell r="L175">
            <v>0</v>
          </cell>
          <cell r="M175">
            <v>0</v>
          </cell>
          <cell r="N175">
            <v>1201210</v>
          </cell>
          <cell r="O175">
            <v>0.80255623926827147</v>
          </cell>
          <cell r="P175">
            <v>50058</v>
          </cell>
          <cell r="Q175">
            <v>33.444909903589824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  <cell r="I176">
            <v>179.06</v>
          </cell>
          <cell r="J176">
            <v>10.284480233419679</v>
          </cell>
          <cell r="K176">
            <v>380</v>
          </cell>
          <cell r="L176">
            <v>0</v>
          </cell>
          <cell r="M176">
            <v>0</v>
          </cell>
          <cell r="N176">
            <v>1516544</v>
          </cell>
          <cell r="O176">
            <v>0.87104137111086866</v>
          </cell>
          <cell r="P176">
            <v>29511</v>
          </cell>
          <cell r="Q176">
            <v>16.949921599935671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  <cell r="I177">
            <v>201.66</v>
          </cell>
          <cell r="J177">
            <v>10.026251416979894</v>
          </cell>
          <cell r="K177">
            <v>410</v>
          </cell>
          <cell r="L177">
            <v>0</v>
          </cell>
          <cell r="M177">
            <v>0</v>
          </cell>
          <cell r="N177">
            <v>1890962</v>
          </cell>
          <cell r="O177">
            <v>0.94015969611996097</v>
          </cell>
          <cell r="P177">
            <v>38920</v>
          </cell>
          <cell r="Q177">
            <v>19.35047630411869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  <cell r="I178">
            <v>217.87020000000001</v>
          </cell>
          <cell r="J178">
            <v>9.5607466915686725</v>
          </cell>
          <cell r="K178">
            <v>420</v>
          </cell>
          <cell r="L178">
            <v>0</v>
          </cell>
          <cell r="M178">
            <v>0</v>
          </cell>
          <cell r="N178">
            <v>2020976</v>
          </cell>
          <cell r="O178">
            <v>0.88686013992458312</v>
          </cell>
          <cell r="P178">
            <v>29590.454000000002</v>
          </cell>
          <cell r="Q178">
            <v>12.985109261501345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  <cell r="I179">
            <v>230.8</v>
          </cell>
          <cell r="J179">
            <v>10.119256401262714</v>
          </cell>
          <cell r="K179">
            <v>420</v>
          </cell>
          <cell r="L179">
            <v>0</v>
          </cell>
          <cell r="M179">
            <v>0</v>
          </cell>
          <cell r="N179">
            <v>2011129</v>
          </cell>
          <cell r="O179">
            <v>0.88176473167309721</v>
          </cell>
          <cell r="P179">
            <v>33934</v>
          </cell>
          <cell r="Q179">
            <v>14.878112942827077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  <cell r="I180">
            <v>217.7</v>
          </cell>
          <cell r="J180">
            <v>10.166721150702843</v>
          </cell>
          <cell r="K180">
            <v>420</v>
          </cell>
          <cell r="L180">
            <v>0</v>
          </cell>
          <cell r="M180">
            <v>0</v>
          </cell>
          <cell r="N180">
            <v>1891560</v>
          </cell>
          <cell r="O180">
            <v>0.88336991547190957</v>
          </cell>
          <cell r="P180">
            <v>18396</v>
          </cell>
          <cell r="Q180">
            <v>8.5910428244524351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  <cell r="I181">
            <v>235.2</v>
          </cell>
          <cell r="J181">
            <v>9.610983981693364</v>
          </cell>
          <cell r="K181">
            <v>420</v>
          </cell>
          <cell r="L181">
            <v>0</v>
          </cell>
          <cell r="M181">
            <v>0</v>
          </cell>
          <cell r="N181">
            <v>2117083</v>
          </cell>
          <cell r="O181">
            <v>0.86510420071918925</v>
          </cell>
          <cell r="P181">
            <v>10325</v>
          </cell>
          <cell r="Q181">
            <v>4.2191075514874141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  <cell r="I182">
            <v>235.6</v>
          </cell>
          <cell r="J182">
            <v>8.7044227778044601</v>
          </cell>
          <cell r="K182">
            <v>430</v>
          </cell>
          <cell r="L182">
            <v>0</v>
          </cell>
          <cell r="M182">
            <v>0</v>
          </cell>
          <cell r="N182">
            <v>2345918</v>
          </cell>
          <cell r="O182">
            <v>0.86671740552043652</v>
          </cell>
          <cell r="P182">
            <v>6198</v>
          </cell>
          <cell r="Q182">
            <v>2.2898986577602738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  <cell r="I183">
            <v>244</v>
          </cell>
          <cell r="J183">
            <v>8.6207810286287661</v>
          </cell>
          <cell r="K183">
            <v>430</v>
          </cell>
          <cell r="L183">
            <v>0</v>
          </cell>
          <cell r="M183">
            <v>0</v>
          </cell>
          <cell r="N183">
            <v>2296097</v>
          </cell>
          <cell r="O183">
            <v>0.81123563350374683</v>
          </cell>
          <cell r="P183">
            <v>3438</v>
          </cell>
          <cell r="Q183">
            <v>1.2146821793617089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  <cell r="I184">
            <v>263.5</v>
          </cell>
          <cell r="J184">
            <v>8.51786002909326</v>
          </cell>
          <cell r="K184">
            <v>430</v>
          </cell>
          <cell r="L184">
            <v>0</v>
          </cell>
          <cell r="M184">
            <v>0</v>
          </cell>
          <cell r="N184">
            <v>2416220</v>
          </cell>
          <cell r="O184">
            <v>0.78106352028446746</v>
          </cell>
          <cell r="P184">
            <v>2388</v>
          </cell>
          <cell r="Q184">
            <v>0.77194116696298687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  <cell r="I185">
            <v>239.04</v>
          </cell>
          <cell r="J185">
            <v>8.5966439139472488</v>
          </cell>
          <cell r="K185">
            <v>420</v>
          </cell>
          <cell r="L185">
            <v>0</v>
          </cell>
          <cell r="M185">
            <v>0</v>
          </cell>
          <cell r="N185">
            <v>2263305</v>
          </cell>
          <cell r="O185">
            <v>0.81395695923930633</v>
          </cell>
          <cell r="P185">
            <v>3634</v>
          </cell>
          <cell r="Q185">
            <v>1.3069027770784933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  <cell r="I186">
            <v>243.46799999999999</v>
          </cell>
          <cell r="J186">
            <v>8.8101383462334191</v>
          </cell>
          <cell r="K186">
            <v>426</v>
          </cell>
          <cell r="L186">
            <v>0</v>
          </cell>
          <cell r="M186">
            <v>0</v>
          </cell>
          <cell r="N186">
            <v>2287724.6</v>
          </cell>
          <cell r="O186">
            <v>0.82761554385342928</v>
          </cell>
          <cell r="P186">
            <v>5196.6000000000004</v>
          </cell>
          <cell r="Q186">
            <v>1.9605064665301755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  <cell r="I189" t="str">
            <v>AUXILIARY CONSUMPTION</v>
          </cell>
          <cell r="J189">
            <v>0</v>
          </cell>
          <cell r="K189" t="str">
            <v>MAXIMUM DEMAND</v>
          </cell>
          <cell r="L189" t="str">
            <v>COAL IN MT</v>
          </cell>
          <cell r="M189">
            <v>0</v>
          </cell>
          <cell r="N189" t="str">
            <v>COAL CONSUMED</v>
          </cell>
          <cell r="O189">
            <v>0</v>
          </cell>
          <cell r="P189" t="str">
            <v>FUEL OIL CONSUMPTION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  <cell r="I190" t="str">
            <v>MKwh</v>
          </cell>
          <cell r="J190" t="str">
            <v>%</v>
          </cell>
          <cell r="K190" t="str">
            <v>MW</v>
          </cell>
          <cell r="L190" t="str">
            <v>OP.STOCK</v>
          </cell>
          <cell r="M190" t="str">
            <v>RECIEPT</v>
          </cell>
          <cell r="N190" t="str">
            <v>MT</v>
          </cell>
          <cell r="O190" t="str">
            <v>Kg/kWH</v>
          </cell>
          <cell r="P190" t="str">
            <v>KL</v>
          </cell>
          <cell r="Q190" t="str">
            <v>ml/KWH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4011468</v>
          </cell>
          <cell r="O191">
            <v>0.79432178655018237</v>
          </cell>
          <cell r="P191">
            <v>95077</v>
          </cell>
          <cell r="Q191">
            <v>18.826457670815692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  <cell r="I192">
            <v>535</v>
          </cell>
          <cell r="J192">
            <v>11.183905210654604</v>
          </cell>
          <cell r="K192">
            <v>0</v>
          </cell>
          <cell r="L192">
            <v>110061</v>
          </cell>
          <cell r="M192">
            <v>3568758</v>
          </cell>
          <cell r="N192">
            <v>3631106</v>
          </cell>
          <cell r="O192">
            <v>0.75906439838951767</v>
          </cell>
          <cell r="P192">
            <v>168005</v>
          </cell>
          <cell r="Q192">
            <v>35.120598035813586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  <cell r="I193">
            <v>493.81</v>
          </cell>
          <cell r="J193">
            <v>11.884145167500961</v>
          </cell>
          <cell r="K193">
            <v>0</v>
          </cell>
          <cell r="L193">
            <v>29753</v>
          </cell>
          <cell r="M193">
            <v>3508276</v>
          </cell>
          <cell r="N193">
            <v>3409191</v>
          </cell>
          <cell r="O193">
            <v>0.82046375625721968</v>
          </cell>
          <cell r="P193">
            <v>125665</v>
          </cell>
          <cell r="Q193">
            <v>30.242828263380819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  <cell r="I194">
            <v>491.34</v>
          </cell>
          <cell r="J194">
            <v>11.197943374424822</v>
          </cell>
          <cell r="K194">
            <v>0</v>
          </cell>
          <cell r="L194">
            <v>61501</v>
          </cell>
          <cell r="M194">
            <v>3837342</v>
          </cell>
          <cell r="N194">
            <v>3840493</v>
          </cell>
          <cell r="O194">
            <v>0.8752721769828411</v>
          </cell>
          <cell r="P194">
            <v>86892</v>
          </cell>
          <cell r="Q194">
            <v>19.803225784396176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  <cell r="I195">
            <v>499.61</v>
          </cell>
          <cell r="J195">
            <v>10.76386121015609</v>
          </cell>
          <cell r="K195">
            <v>0</v>
          </cell>
          <cell r="L195">
            <v>62991</v>
          </cell>
          <cell r="M195">
            <v>4445312</v>
          </cell>
          <cell r="N195">
            <v>4362632</v>
          </cell>
          <cell r="O195">
            <v>0.93990843575960614</v>
          </cell>
          <cell r="P195">
            <v>114807</v>
          </cell>
          <cell r="Q195">
            <v>24.734625286811518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  <cell r="I196">
            <v>524.67358000000002</v>
          </cell>
          <cell r="J196">
            <v>10.355246047864528</v>
          </cell>
          <cell r="K196">
            <v>0</v>
          </cell>
          <cell r="L196">
            <v>125960</v>
          </cell>
          <cell r="M196">
            <v>4514568</v>
          </cell>
          <cell r="N196">
            <v>4535978.71</v>
          </cell>
          <cell r="O196">
            <v>0.89524568036997665</v>
          </cell>
          <cell r="P196">
            <v>81910.364000000001</v>
          </cell>
          <cell r="Q196">
            <v>16.166279481618741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  <cell r="I197">
            <v>587.5</v>
          </cell>
          <cell r="J197">
            <v>10.129834301774229</v>
          </cell>
          <cell r="K197">
            <v>1085</v>
          </cell>
          <cell r="L197">
            <v>105207</v>
          </cell>
          <cell r="M197">
            <v>5324472</v>
          </cell>
          <cell r="N197">
            <v>5172541</v>
          </cell>
          <cell r="O197">
            <v>0.8918635446661034</v>
          </cell>
          <cell r="P197">
            <v>82105</v>
          </cell>
          <cell r="Q197">
            <v>14.156766729313585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  <cell r="I198">
            <v>597.79999999999995</v>
          </cell>
          <cell r="J198">
            <v>9.9062075365392879</v>
          </cell>
          <cell r="K198">
            <v>1100</v>
          </cell>
          <cell r="L198">
            <v>208549</v>
          </cell>
          <cell r="M198">
            <v>5329168</v>
          </cell>
          <cell r="N198">
            <v>5355744</v>
          </cell>
          <cell r="O198">
            <v>0.88750604845391579</v>
          </cell>
          <cell r="P198">
            <v>55036</v>
          </cell>
          <cell r="Q198">
            <v>9.1200742385576508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  <cell r="I199">
            <v>617.20000000000005</v>
          </cell>
          <cell r="J199">
            <v>9.4383190861407211</v>
          </cell>
          <cell r="K199">
            <v>1093</v>
          </cell>
          <cell r="L199">
            <v>60203</v>
          </cell>
          <cell r="M199">
            <v>5911303</v>
          </cell>
          <cell r="N199">
            <v>5720575</v>
          </cell>
          <cell r="O199">
            <v>0.87479929044393145</v>
          </cell>
          <cell r="P199">
            <v>35990</v>
          </cell>
          <cell r="Q199">
            <v>5.5036471793617059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  <cell r="I200">
            <v>677.25599999999997</v>
          </cell>
          <cell r="J200">
            <v>9.1132658910535351</v>
          </cell>
          <cell r="K200">
            <v>1155</v>
          </cell>
          <cell r="L200">
            <v>202719</v>
          </cell>
          <cell r="M200">
            <v>6761934</v>
          </cell>
          <cell r="N200">
            <v>6488665</v>
          </cell>
          <cell r="O200">
            <v>0.87312522034463924</v>
          </cell>
          <cell r="P200">
            <v>27492</v>
          </cell>
          <cell r="Q200">
            <v>3.6993678295481152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  <cell r="I201">
            <v>673.8</v>
          </cell>
          <cell r="J201">
            <v>8.8216233200882428</v>
          </cell>
          <cell r="K201">
            <v>1151</v>
          </cell>
          <cell r="L201">
            <v>420745</v>
          </cell>
          <cell r="M201">
            <v>5623850</v>
          </cell>
          <cell r="N201">
            <v>6329151</v>
          </cell>
          <cell r="O201">
            <v>0.82863440275986677</v>
          </cell>
          <cell r="P201">
            <v>18110</v>
          </cell>
          <cell r="Q201">
            <v>2.3710240179103304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  <cell r="I202">
            <v>677.6</v>
          </cell>
          <cell r="J202">
            <v>8.7810693828888358</v>
          </cell>
          <cell r="K202">
            <v>1153</v>
          </cell>
          <cell r="L202">
            <v>218441</v>
          </cell>
          <cell r="M202">
            <v>5821951</v>
          </cell>
          <cell r="N202">
            <v>6049762</v>
          </cell>
          <cell r="O202">
            <v>0.78399320944457407</v>
          </cell>
          <cell r="P202">
            <v>14653</v>
          </cell>
          <cell r="Q202">
            <v>1.8988932949744706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  <cell r="I203">
            <v>642.57000000000005</v>
          </cell>
          <cell r="J203">
            <v>8.9207300735376815</v>
          </cell>
          <cell r="K203">
            <v>1129</v>
          </cell>
          <cell r="L203">
            <v>0</v>
          </cell>
          <cell r="M203">
            <v>6219252</v>
          </cell>
          <cell r="N203">
            <v>5907097</v>
          </cell>
          <cell r="O203">
            <v>0.82007591165482685</v>
          </cell>
          <cell r="P203">
            <v>20652</v>
          </cell>
          <cell r="Q203">
            <v>2.8670949076162935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  <cell r="I204">
            <v>657.68520000000012</v>
          </cell>
          <cell r="J204">
            <v>9.015001550741804</v>
          </cell>
          <cell r="K204">
            <v>1136.2</v>
          </cell>
          <cell r="L204">
            <v>180421.6</v>
          </cell>
          <cell r="M204">
            <v>6067658</v>
          </cell>
          <cell r="N204">
            <v>6099050</v>
          </cell>
          <cell r="O204">
            <v>0.83612560692956772</v>
          </cell>
          <cell r="P204">
            <v>23379.4</v>
          </cell>
          <cell r="Q204">
            <v>3.2680054458821837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  <cell r="I205">
            <v>26.419</v>
          </cell>
          <cell r="J205">
            <v>12.372152704930317</v>
          </cell>
          <cell r="K205">
            <v>210</v>
          </cell>
          <cell r="L205">
            <v>27246</v>
          </cell>
          <cell r="M205">
            <v>163172</v>
          </cell>
          <cell r="N205">
            <v>147992.79999999999</v>
          </cell>
          <cell r="O205">
            <v>0.69305784504720513</v>
          </cell>
          <cell r="P205">
            <v>9704.1849999999995</v>
          </cell>
          <cell r="Q205">
            <v>45.445194252959688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  <cell r="I206">
            <v>140.80000000000001</v>
          </cell>
          <cell r="J206">
            <v>11.743119266055047</v>
          </cell>
          <cell r="K206">
            <v>420</v>
          </cell>
          <cell r="L206">
            <v>42526</v>
          </cell>
          <cell r="M206">
            <v>900647</v>
          </cell>
          <cell r="N206">
            <v>920961</v>
          </cell>
          <cell r="O206">
            <v>0.76810758965804837</v>
          </cell>
          <cell r="P206">
            <v>34256</v>
          </cell>
          <cell r="Q206">
            <v>28.57047539616347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  <cell r="I207">
            <v>202.1</v>
          </cell>
          <cell r="J207">
            <v>10.148639148337852</v>
          </cell>
          <cell r="K207">
            <v>420</v>
          </cell>
          <cell r="L207">
            <v>14598</v>
          </cell>
          <cell r="M207">
            <v>1425155</v>
          </cell>
          <cell r="N207">
            <v>1338274</v>
          </cell>
          <cell r="O207">
            <v>0.67202671487395804</v>
          </cell>
          <cell r="P207">
            <v>23294</v>
          </cell>
          <cell r="Q207">
            <v>11.697298383047102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  <cell r="I208">
            <v>227.8</v>
          </cell>
          <cell r="J208">
            <v>9.6402877697841731</v>
          </cell>
          <cell r="K208">
            <v>420</v>
          </cell>
          <cell r="L208">
            <v>140663</v>
          </cell>
          <cell r="M208">
            <v>1583093</v>
          </cell>
          <cell r="N208">
            <v>1606855</v>
          </cell>
          <cell r="O208">
            <v>0.68000634786288616</v>
          </cell>
          <cell r="P208">
            <v>13542</v>
          </cell>
          <cell r="Q208">
            <v>5.7308506136267461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  <cell r="I209">
            <v>240.256</v>
          </cell>
          <cell r="J209">
            <v>10.679943100995732</v>
          </cell>
          <cell r="K209">
            <v>428</v>
          </cell>
          <cell r="L209">
            <v>145240</v>
          </cell>
          <cell r="M209">
            <v>1590809</v>
          </cell>
          <cell r="N209">
            <v>1530284</v>
          </cell>
          <cell r="O209">
            <v>0.68024715504978661</v>
          </cell>
          <cell r="P209">
            <v>9014</v>
          </cell>
          <cell r="Q209">
            <v>4.0069345661450928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  <cell r="I210">
            <v>252.1</v>
          </cell>
          <cell r="J210">
            <v>10.01131783253579</v>
          </cell>
          <cell r="K210">
            <v>422</v>
          </cell>
          <cell r="L210">
            <v>120443</v>
          </cell>
          <cell r="M210">
            <v>1750724</v>
          </cell>
          <cell r="N210">
            <v>1762685</v>
          </cell>
          <cell r="O210">
            <v>0.6999920576613784</v>
          </cell>
          <cell r="P210">
            <v>10321</v>
          </cell>
          <cell r="Q210">
            <v>4.0986438456803604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  <cell r="I211">
            <v>235.9</v>
          </cell>
          <cell r="J211">
            <v>10.220527706771804</v>
          </cell>
          <cell r="K211">
            <v>410</v>
          </cell>
          <cell r="L211">
            <v>0</v>
          </cell>
          <cell r="M211">
            <v>5821951</v>
          </cell>
          <cell r="N211">
            <v>1629408</v>
          </cell>
          <cell r="O211">
            <v>0.70595208179888225</v>
          </cell>
          <cell r="P211">
            <v>6311</v>
          </cell>
          <cell r="Q211">
            <v>2.7342836098955852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  <cell r="I212">
            <v>215.97</v>
          </cell>
          <cell r="J212">
            <v>10.46706052836919</v>
          </cell>
          <cell r="K212">
            <v>420</v>
          </cell>
          <cell r="L212">
            <v>86958</v>
          </cell>
          <cell r="M212">
            <v>6219252</v>
          </cell>
          <cell r="N212">
            <v>1511420</v>
          </cell>
          <cell r="O212">
            <v>0.73251491520987921</v>
          </cell>
          <cell r="P212">
            <v>13144</v>
          </cell>
          <cell r="Q212">
            <v>6.3702849277624036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  <cell r="I213">
            <v>234.40520000000001</v>
          </cell>
          <cell r="J213">
            <v>10.203827387691337</v>
          </cell>
          <cell r="K213">
            <v>420</v>
          </cell>
          <cell r="L213">
            <v>98660.800000000003</v>
          </cell>
          <cell r="M213">
            <v>3393165.8</v>
          </cell>
          <cell r="N213">
            <v>1608130.4</v>
          </cell>
          <cell r="O213">
            <v>0.69974251151656253</v>
          </cell>
          <cell r="P213">
            <v>10466.4</v>
          </cell>
          <cell r="Q213">
            <v>4.5881995126220376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  <cell r="I214">
            <v>155.31</v>
          </cell>
          <cell r="J214">
            <v>10.592760829087634</v>
          </cell>
          <cell r="K214">
            <v>420</v>
          </cell>
          <cell r="L214">
            <v>0</v>
          </cell>
          <cell r="M214">
            <v>0</v>
          </cell>
          <cell r="N214">
            <v>1024588</v>
          </cell>
          <cell r="O214">
            <v>0.69880984047088035</v>
          </cell>
          <cell r="P214">
            <v>17216.427</v>
          </cell>
          <cell r="Q214">
            <v>11.742289198534978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  <cell r="I215">
            <v>283.33999999999997</v>
          </cell>
          <cell r="J215">
            <v>9.9</v>
          </cell>
          <cell r="K215">
            <v>420</v>
          </cell>
          <cell r="L215">
            <v>0</v>
          </cell>
          <cell r="M215">
            <v>0</v>
          </cell>
          <cell r="N215">
            <v>2096666</v>
          </cell>
          <cell r="O215">
            <v>0.73299999999999998</v>
          </cell>
          <cell r="P215">
            <v>8182</v>
          </cell>
          <cell r="Q215">
            <v>2.86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  <cell r="I216">
            <v>219.32499999999999</v>
          </cell>
          <cell r="J216">
            <v>10.246380414543818</v>
          </cell>
          <cell r="K216">
            <v>420</v>
          </cell>
          <cell r="L216">
            <v>0</v>
          </cell>
          <cell r="M216">
            <v>0</v>
          </cell>
          <cell r="N216">
            <v>1560627</v>
          </cell>
          <cell r="O216">
            <v>0.71590492023544017</v>
          </cell>
          <cell r="P216">
            <v>12699.2135</v>
          </cell>
          <cell r="Q216">
            <v>7.3011445992674888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  <cell r="I217">
            <v>26.419</v>
          </cell>
          <cell r="J217">
            <v>12.372152704930317</v>
          </cell>
          <cell r="K217">
            <v>210</v>
          </cell>
          <cell r="L217">
            <v>27246</v>
          </cell>
          <cell r="M217">
            <v>163172</v>
          </cell>
          <cell r="N217">
            <v>147992.79999999999</v>
          </cell>
          <cell r="O217">
            <v>0.69305784504720513</v>
          </cell>
          <cell r="P217">
            <v>9704.1849999999995</v>
          </cell>
          <cell r="Q217">
            <v>45.445194252959688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  <cell r="I218">
            <v>140.80000000000001</v>
          </cell>
          <cell r="J218">
            <v>11.743119266055047</v>
          </cell>
          <cell r="K218">
            <v>420</v>
          </cell>
          <cell r="L218">
            <v>42526</v>
          </cell>
          <cell r="M218">
            <v>900647</v>
          </cell>
          <cell r="N218">
            <v>920961</v>
          </cell>
          <cell r="O218">
            <v>0.76810758965804837</v>
          </cell>
          <cell r="P218">
            <v>34256</v>
          </cell>
          <cell r="Q218">
            <v>28.57047539616347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  <cell r="I219">
            <v>202.1</v>
          </cell>
          <cell r="J219">
            <v>10.148639148337852</v>
          </cell>
          <cell r="K219">
            <v>420</v>
          </cell>
          <cell r="L219">
            <v>14598</v>
          </cell>
          <cell r="M219">
            <v>1425155</v>
          </cell>
          <cell r="N219">
            <v>1338274</v>
          </cell>
          <cell r="O219">
            <v>0.67202671487395804</v>
          </cell>
          <cell r="P219">
            <v>23294</v>
          </cell>
          <cell r="Q219">
            <v>11.697298383047102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  <cell r="I220">
            <v>227.8</v>
          </cell>
          <cell r="J220">
            <v>9.6402877697841731</v>
          </cell>
          <cell r="K220">
            <v>420</v>
          </cell>
          <cell r="L220">
            <v>140663</v>
          </cell>
          <cell r="M220">
            <v>1583093</v>
          </cell>
          <cell r="N220">
            <v>1606855</v>
          </cell>
          <cell r="O220">
            <v>0.68000634786288616</v>
          </cell>
          <cell r="P220">
            <v>13542</v>
          </cell>
          <cell r="Q220">
            <v>5.7308506136267461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  <cell r="I221">
            <v>240.256</v>
          </cell>
          <cell r="J221">
            <v>10.679943100995732</v>
          </cell>
          <cell r="K221">
            <v>428</v>
          </cell>
          <cell r="L221">
            <v>145240</v>
          </cell>
          <cell r="M221">
            <v>1590809</v>
          </cell>
          <cell r="N221">
            <v>1530284</v>
          </cell>
          <cell r="O221">
            <v>0.68024715504978661</v>
          </cell>
          <cell r="P221">
            <v>9014</v>
          </cell>
          <cell r="Q221">
            <v>4.0069345661450928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  <cell r="I222">
            <v>252.1</v>
          </cell>
          <cell r="J222">
            <v>10.01131783253579</v>
          </cell>
          <cell r="K222">
            <v>422</v>
          </cell>
          <cell r="L222">
            <v>120443</v>
          </cell>
          <cell r="M222">
            <v>1750724</v>
          </cell>
          <cell r="N222">
            <v>1762685</v>
          </cell>
          <cell r="O222">
            <v>0.6999920576613784</v>
          </cell>
          <cell r="P222">
            <v>10321</v>
          </cell>
          <cell r="Q222">
            <v>4.0986438456803604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  <cell r="I223">
            <v>391.21000000000004</v>
          </cell>
          <cell r="J223">
            <v>20.813288535859439</v>
          </cell>
          <cell r="K223">
            <v>830</v>
          </cell>
          <cell r="L223">
            <v>171738.57</v>
          </cell>
          <cell r="M223">
            <v>2540597.02</v>
          </cell>
          <cell r="N223">
            <v>2180367</v>
          </cell>
          <cell r="O223">
            <v>1.4047619222697625</v>
          </cell>
          <cell r="P223">
            <v>23527.427</v>
          </cell>
          <cell r="Q223">
            <v>14.476572808430564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  <cell r="I224">
            <v>499.31</v>
          </cell>
          <cell r="J224">
            <v>10.14</v>
          </cell>
          <cell r="K224">
            <v>820</v>
          </cell>
          <cell r="L224">
            <v>58349</v>
          </cell>
          <cell r="M224">
            <v>3800562</v>
          </cell>
          <cell r="N224">
            <v>2979105</v>
          </cell>
          <cell r="O224">
            <v>0.73</v>
          </cell>
          <cell r="P224">
            <v>21325</v>
          </cell>
          <cell r="Q224">
            <v>4.33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  <cell r="I225">
            <v>322.1352</v>
          </cell>
          <cell r="J225">
            <v>12.256967447835027</v>
          </cell>
          <cell r="K225">
            <v>584</v>
          </cell>
          <cell r="L225">
            <v>127286.71400000001</v>
          </cell>
          <cell r="M225">
            <v>2253157.0039999997</v>
          </cell>
          <cell r="N225">
            <v>2011859.2</v>
          </cell>
          <cell r="O225">
            <v>0.83900149656876266</v>
          </cell>
          <cell r="P225">
            <v>15545.885399999999</v>
          </cell>
          <cell r="Q225">
            <v>6.5286003667765531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  <cell r="I230" t="str">
            <v>AUXILIARY CONSUMPTION</v>
          </cell>
          <cell r="J230">
            <v>0</v>
          </cell>
          <cell r="K230" t="str">
            <v>MAXIMUM DEMAND</v>
          </cell>
          <cell r="L230" t="str">
            <v>COAL IN MT</v>
          </cell>
          <cell r="M230">
            <v>0</v>
          </cell>
          <cell r="N230" t="str">
            <v>COAL CONSUMED</v>
          </cell>
          <cell r="O230">
            <v>0</v>
          </cell>
          <cell r="P230" t="str">
            <v>FUEL OIL CONSUMPTION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  <cell r="I231" t="str">
            <v>MKwh</v>
          </cell>
          <cell r="J231" t="str">
            <v>%</v>
          </cell>
          <cell r="K231" t="str">
            <v>MW</v>
          </cell>
          <cell r="L231" t="str">
            <v>OP.STOCK</v>
          </cell>
          <cell r="M231" t="str">
            <v>RECIEPT</v>
          </cell>
          <cell r="N231" t="str">
            <v>MT</v>
          </cell>
          <cell r="O231" t="str">
            <v>Kg/kWH</v>
          </cell>
          <cell r="P231" t="str">
            <v>KL</v>
          </cell>
          <cell r="Q231" t="str">
            <v>ml/KWH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  <cell r="I232">
            <v>0</v>
          </cell>
          <cell r="J232">
            <v>0</v>
          </cell>
          <cell r="K232">
            <v>2080</v>
          </cell>
          <cell r="L232">
            <v>0</v>
          </cell>
          <cell r="M232">
            <v>0</v>
          </cell>
          <cell r="N232">
            <v>9903110</v>
          </cell>
          <cell r="O232">
            <v>0.81231559459643454</v>
          </cell>
          <cell r="P232">
            <v>153018</v>
          </cell>
          <cell r="Q232">
            <v>12.551502270898458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  <cell r="I233">
            <v>1225</v>
          </cell>
          <cell r="J233">
            <v>9.827745691636629</v>
          </cell>
          <cell r="K233">
            <v>2080</v>
          </cell>
          <cell r="L233">
            <v>0</v>
          </cell>
          <cell r="M233">
            <v>9887181</v>
          </cell>
          <cell r="N233">
            <v>9880489</v>
          </cell>
          <cell r="O233">
            <v>0.79267700572255595</v>
          </cell>
          <cell r="P233">
            <v>222061</v>
          </cell>
          <cell r="Q233">
            <v>17.815175804330789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  <cell r="I234">
            <v>1314.15</v>
          </cell>
          <cell r="J234">
            <v>10.61778089470044</v>
          </cell>
          <cell r="K234">
            <v>2176</v>
          </cell>
          <cell r="L234">
            <v>0</v>
          </cell>
          <cell r="M234">
            <v>9549897</v>
          </cell>
          <cell r="N234">
            <v>9845919</v>
          </cell>
          <cell r="O234">
            <v>0.79550896510267521</v>
          </cell>
          <cell r="P234">
            <v>180521</v>
          </cell>
          <cell r="Q234">
            <v>14.585339762524965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  <cell r="I235">
            <v>1235.07</v>
          </cell>
          <cell r="J235">
            <v>10.665626934924365</v>
          </cell>
          <cell r="K235">
            <v>1930</v>
          </cell>
          <cell r="L235">
            <v>0</v>
          </cell>
          <cell r="M235">
            <v>9509426</v>
          </cell>
          <cell r="N235">
            <v>9628339</v>
          </cell>
          <cell r="O235">
            <v>0.83146924285249191</v>
          </cell>
          <cell r="P235">
            <v>147302</v>
          </cell>
          <cell r="Q235">
            <v>12.720478829282785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  <cell r="I236">
            <v>1288.08</v>
          </cell>
          <cell r="J236">
            <v>10.418644980838325</v>
          </cell>
          <cell r="K236">
            <v>2304</v>
          </cell>
          <cell r="L236">
            <v>0</v>
          </cell>
          <cell r="M236">
            <v>10240661</v>
          </cell>
          <cell r="N236">
            <v>10365511</v>
          </cell>
          <cell r="O236">
            <v>0.8384151539809207</v>
          </cell>
          <cell r="P236">
            <v>178366</v>
          </cell>
          <cell r="Q236">
            <v>14.427147620118381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  <cell r="I237">
            <v>1393.0175370000002</v>
          </cell>
          <cell r="J237">
            <v>10.449076269030341</v>
          </cell>
          <cell r="K237">
            <v>2516</v>
          </cell>
          <cell r="L237">
            <v>0</v>
          </cell>
          <cell r="M237">
            <v>10774979</v>
          </cell>
          <cell r="N237">
            <v>10889112.170000002</v>
          </cell>
          <cell r="O237">
            <v>0.81679634709693161</v>
          </cell>
          <cell r="P237">
            <v>145021.60399999999</v>
          </cell>
          <cell r="Q237">
            <v>10.878124363865171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  <cell r="I238">
            <v>1558.8</v>
          </cell>
          <cell r="J238">
            <v>10.545899831541631</v>
          </cell>
          <cell r="K238">
            <v>2860</v>
          </cell>
          <cell r="L238">
            <v>0</v>
          </cell>
          <cell r="M238">
            <v>12293369</v>
          </cell>
          <cell r="N238">
            <v>12127995</v>
          </cell>
          <cell r="O238">
            <v>0.82050693114856132</v>
          </cell>
          <cell r="P238">
            <v>185245</v>
          </cell>
          <cell r="Q238">
            <v>12.53255846993796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  <cell r="I239">
            <v>1648.2999999999997</v>
          </cell>
          <cell r="J239">
            <v>10.256170938256394</v>
          </cell>
          <cell r="K239">
            <v>2888</v>
          </cell>
          <cell r="L239">
            <v>0</v>
          </cell>
          <cell r="M239">
            <v>12728814</v>
          </cell>
          <cell r="N239">
            <v>13030027</v>
          </cell>
          <cell r="O239">
            <v>0.81076372166532884</v>
          </cell>
          <cell r="P239">
            <v>124103</v>
          </cell>
          <cell r="Q239">
            <v>7.7220262206542101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  <cell r="I240">
            <v>1650.6000000000001</v>
          </cell>
          <cell r="J240">
            <v>9.7859145911271064</v>
          </cell>
          <cell r="K240">
            <v>2756</v>
          </cell>
          <cell r="L240">
            <v>0</v>
          </cell>
          <cell r="M240">
            <v>13634273</v>
          </cell>
          <cell r="N240">
            <v>13482299</v>
          </cell>
          <cell r="O240">
            <v>0.7993252544895092</v>
          </cell>
          <cell r="P240">
            <v>86830</v>
          </cell>
          <cell r="Q240">
            <v>5.1478914573341008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  <cell r="I241">
            <v>1765.9490000000001</v>
          </cell>
          <cell r="J241">
            <v>9.8290059782787171</v>
          </cell>
          <cell r="K241">
            <v>2920</v>
          </cell>
          <cell r="L241">
            <v>0</v>
          </cell>
          <cell r="M241">
            <v>14706104</v>
          </cell>
          <cell r="N241">
            <v>14265230</v>
          </cell>
          <cell r="O241">
            <v>0.79398120190062627</v>
          </cell>
          <cell r="P241">
            <v>66354</v>
          </cell>
          <cell r="Q241">
            <v>3.6931636342992125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  <cell r="I242">
            <v>1784</v>
          </cell>
          <cell r="J242">
            <v>9.6581794873044196</v>
          </cell>
          <cell r="K242">
            <v>2886</v>
          </cell>
          <cell r="L242">
            <v>0</v>
          </cell>
          <cell r="M242">
            <v>13851114</v>
          </cell>
          <cell r="N242">
            <v>14547769</v>
          </cell>
          <cell r="O242">
            <v>0.78758387971885158</v>
          </cell>
          <cell r="P242">
            <v>51346</v>
          </cell>
          <cell r="Q242">
            <v>2.7797583181341521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  <cell r="I243">
            <v>1952.8</v>
          </cell>
          <cell r="J243">
            <v>9.6930468967160373</v>
          </cell>
          <cell r="K243">
            <v>3169</v>
          </cell>
          <cell r="L243">
            <v>0</v>
          </cell>
          <cell r="M243">
            <v>15499659</v>
          </cell>
          <cell r="N243">
            <v>15648859</v>
          </cell>
          <cell r="O243">
            <v>0.77675708811499822</v>
          </cell>
          <cell r="P243">
            <v>58343</v>
          </cell>
          <cell r="Q243">
            <v>2.29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  <cell r="I244">
            <v>1982.06</v>
          </cell>
          <cell r="J244">
            <v>9.7100000000000009</v>
          </cell>
          <cell r="K244">
            <v>3013</v>
          </cell>
          <cell r="L244">
            <v>0</v>
          </cell>
          <cell r="M244">
            <v>15975901</v>
          </cell>
          <cell r="N244">
            <v>16020288</v>
          </cell>
          <cell r="O244">
            <v>0.78469701786206725</v>
          </cell>
          <cell r="P244">
            <v>65679</v>
          </cell>
          <cell r="Q244">
            <v>3.22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  <cell r="I245">
            <v>1827.0817999999999</v>
          </cell>
          <cell r="J245">
            <v>9.7352293906852569</v>
          </cell>
          <cell r="K245">
            <v>2948.8</v>
          </cell>
          <cell r="L245">
            <v>0</v>
          </cell>
          <cell r="M245">
            <v>14733410.199999999</v>
          </cell>
          <cell r="N245">
            <v>14792889</v>
          </cell>
          <cell r="O245">
            <v>0.78846888841721063</v>
          </cell>
          <cell r="P245">
            <v>65710.399999999994</v>
          </cell>
          <cell r="Q245">
            <v>3.4261626819534925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>
            <v>0</v>
          </cell>
          <cell r="H249">
            <v>48.670693426781355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9295662.4000000004</v>
          </cell>
          <cell r="O249">
            <v>0.81126031108634111</v>
          </cell>
          <cell r="P249">
            <v>142896.79999999999</v>
          </cell>
          <cell r="Q249">
            <v>12.471031910672945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>
            <v>0</v>
          </cell>
          <cell r="H250">
            <v>50.006201550387594</v>
          </cell>
          <cell r="I250">
            <v>1151.8</v>
          </cell>
          <cell r="J250">
            <v>9.7836436980100601</v>
          </cell>
          <cell r="K250">
            <v>0</v>
          </cell>
          <cell r="L250">
            <v>0</v>
          </cell>
          <cell r="M250">
            <v>0</v>
          </cell>
          <cell r="N250">
            <v>9338119.8000000007</v>
          </cell>
          <cell r="O250">
            <v>0.7932005290200812</v>
          </cell>
          <cell r="P250">
            <v>205382.6</v>
          </cell>
          <cell r="Q250">
            <v>17.445651850763333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>
            <v>0</v>
          </cell>
          <cell r="H251">
            <v>52.539196650553258</v>
          </cell>
          <cell r="I251">
            <v>1245.9940000000001</v>
          </cell>
          <cell r="J251">
            <v>10.585534075898815</v>
          </cell>
          <cell r="K251">
            <v>0</v>
          </cell>
          <cell r="L251">
            <v>0</v>
          </cell>
          <cell r="M251">
            <v>0</v>
          </cell>
          <cell r="N251">
            <v>9339014.1999999993</v>
          </cell>
          <cell r="O251">
            <v>0.7934103458716727</v>
          </cell>
          <cell r="P251">
            <v>168809.8</v>
          </cell>
          <cell r="Q251">
            <v>14.341496750752119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>
            <v>0</v>
          </cell>
          <cell r="H252">
            <v>49.07938008678358</v>
          </cell>
          <cell r="I252">
            <v>1175.4099999999999</v>
          </cell>
          <cell r="J252">
            <v>10.660617055282184</v>
          </cell>
          <cell r="K252">
            <v>0</v>
          </cell>
          <cell r="L252">
            <v>0</v>
          </cell>
          <cell r="M252">
            <v>0</v>
          </cell>
          <cell r="N252">
            <v>9135691.4000000004</v>
          </cell>
          <cell r="O252">
            <v>0.82857987894126117</v>
          </cell>
          <cell r="P252">
            <v>137508.4</v>
          </cell>
          <cell r="Q252">
            <v>12.471600499268892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>
            <v>0</v>
          </cell>
          <cell r="H253">
            <v>52.453775764346368</v>
          </cell>
          <cell r="I253">
            <v>1224.9159999999999</v>
          </cell>
          <cell r="J253">
            <v>10.426872224346516</v>
          </cell>
          <cell r="K253">
            <v>0</v>
          </cell>
          <cell r="L253">
            <v>0</v>
          </cell>
          <cell r="M253">
            <v>0</v>
          </cell>
          <cell r="N253">
            <v>9784266.5999999996</v>
          </cell>
          <cell r="O253">
            <v>0.83286770396616028</v>
          </cell>
          <cell r="P253">
            <v>167140</v>
          </cell>
          <cell r="Q253">
            <v>14.227485179206385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>
            <v>0</v>
          </cell>
          <cell r="H254">
            <v>52.67386910749844</v>
          </cell>
          <cell r="I254">
            <v>1327.0063370000003</v>
          </cell>
          <cell r="J254">
            <v>10.429371782756551</v>
          </cell>
          <cell r="K254">
            <v>0</v>
          </cell>
          <cell r="L254">
            <v>0</v>
          </cell>
          <cell r="M254">
            <v>0</v>
          </cell>
          <cell r="N254">
            <v>10326945.770000001</v>
          </cell>
          <cell r="O254">
            <v>0.81162805189900999</v>
          </cell>
          <cell r="P254">
            <v>133056.89359999998</v>
          </cell>
          <cell r="Q254">
            <v>10.457371399976065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>
            <v>0</v>
          </cell>
          <cell r="H255">
            <v>54.555938958196286</v>
          </cell>
          <cell r="I255">
            <v>1494.36</v>
          </cell>
          <cell r="J255">
            <v>10.537033615898485</v>
          </cell>
          <cell r="K255">
            <v>0</v>
          </cell>
          <cell r="L255">
            <v>0</v>
          </cell>
          <cell r="M255">
            <v>0</v>
          </cell>
          <cell r="N255">
            <v>11574034.199999999</v>
          </cell>
          <cell r="O255">
            <v>0.81610848414678339</v>
          </cell>
          <cell r="P255">
            <v>177120.6</v>
          </cell>
          <cell r="Q255">
            <v>12.489130572740901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>
            <v>0</v>
          </cell>
          <cell r="H256">
            <v>58.871303112191427</v>
          </cell>
          <cell r="I256">
            <v>1579.0199999999998</v>
          </cell>
          <cell r="J256">
            <v>10.28965768912464</v>
          </cell>
          <cell r="K256">
            <v>0</v>
          </cell>
          <cell r="L256">
            <v>0</v>
          </cell>
          <cell r="M256">
            <v>0</v>
          </cell>
          <cell r="N256">
            <v>12373859</v>
          </cell>
          <cell r="O256">
            <v>0.80634047322702784</v>
          </cell>
          <cell r="P256">
            <v>117168.6</v>
          </cell>
          <cell r="Q256">
            <v>7.6352724215904137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>
            <v>0</v>
          </cell>
          <cell r="H257">
            <v>62.086223278823468</v>
          </cell>
          <cell r="I257">
            <v>1583.0000000000002</v>
          </cell>
          <cell r="J257">
            <v>9.8082344558381642</v>
          </cell>
          <cell r="K257">
            <v>0</v>
          </cell>
          <cell r="L257">
            <v>0</v>
          </cell>
          <cell r="M257">
            <v>0</v>
          </cell>
          <cell r="N257">
            <v>12828678.199999999</v>
          </cell>
          <cell r="O257">
            <v>0.79486218284333476</v>
          </cell>
          <cell r="P257">
            <v>81029.600000000006</v>
          </cell>
          <cell r="Q257">
            <v>5.0205768456271889</v>
          </cell>
        </row>
        <row r="258">
          <cell r="B258" t="str">
            <v>97-98</v>
          </cell>
          <cell r="C258">
            <v>2967.5</v>
          </cell>
          <cell r="D258">
            <v>16480</v>
          </cell>
          <cell r="E258">
            <v>17117.557999999997</v>
          </cell>
          <cell r="F258">
            <v>103.86867718446601</v>
          </cell>
          <cell r="G258">
            <v>0</v>
          </cell>
          <cell r="H258">
            <v>65.848664950971894</v>
          </cell>
          <cell r="I258">
            <v>1689.0150000000001</v>
          </cell>
          <cell r="J258">
            <v>9.8671492744467422</v>
          </cell>
          <cell r="K258">
            <v>0</v>
          </cell>
          <cell r="L258">
            <v>0</v>
          </cell>
          <cell r="M258">
            <v>0</v>
          </cell>
          <cell r="N258">
            <v>13509483.6</v>
          </cell>
          <cell r="O258">
            <v>0.78921792465958063</v>
          </cell>
          <cell r="P258">
            <v>62038.400000000001</v>
          </cell>
          <cell r="Q258">
            <v>3.6242552822078951</v>
          </cell>
        </row>
        <row r="259">
          <cell r="B259" t="str">
            <v>98-99</v>
          </cell>
          <cell r="C259">
            <v>2967.5</v>
          </cell>
          <cell r="D259">
            <v>16820</v>
          </cell>
          <cell r="E259">
            <v>17701.066000000003</v>
          </cell>
          <cell r="F259">
            <v>105.23820451843046</v>
          </cell>
          <cell r="G259">
            <v>0</v>
          </cell>
          <cell r="H259">
            <v>68.093332256215561</v>
          </cell>
          <cell r="I259">
            <v>1713.68</v>
          </cell>
          <cell r="J259">
            <v>9.6812248482661989</v>
          </cell>
          <cell r="K259">
            <v>0</v>
          </cell>
          <cell r="L259">
            <v>0</v>
          </cell>
          <cell r="M259">
            <v>0</v>
          </cell>
          <cell r="N259">
            <v>13872961</v>
          </cell>
          <cell r="O259">
            <v>0.78373590607480914</v>
          </cell>
          <cell r="P259">
            <v>47361.2</v>
          </cell>
          <cell r="Q259">
            <v>2.6756128698689667</v>
          </cell>
        </row>
        <row r="260">
          <cell r="B260" t="str">
            <v>99-00</v>
          </cell>
          <cell r="C260">
            <v>3387.5</v>
          </cell>
          <cell r="D260">
            <v>18240</v>
          </cell>
          <cell r="E260">
            <v>19305.5</v>
          </cell>
          <cell r="F260">
            <v>106.2</v>
          </cell>
          <cell r="G260">
            <v>0</v>
          </cell>
          <cell r="H260">
            <v>0</v>
          </cell>
          <cell r="I260">
            <v>1877.8</v>
          </cell>
          <cell r="J260">
            <v>9.7267618036310903</v>
          </cell>
          <cell r="K260">
            <v>0</v>
          </cell>
          <cell r="L260">
            <v>0</v>
          </cell>
          <cell r="M260">
            <v>0</v>
          </cell>
          <cell r="N260">
            <v>14983496.6</v>
          </cell>
        </row>
        <row r="261">
          <cell r="B261" t="str">
            <v>00-01</v>
          </cell>
          <cell r="C261">
            <v>3387.5</v>
          </cell>
          <cell r="D261">
            <v>21070</v>
          </cell>
          <cell r="E261">
            <v>19626.939999999999</v>
          </cell>
          <cell r="F261">
            <v>92.93</v>
          </cell>
          <cell r="G261">
            <v>0</v>
          </cell>
          <cell r="H261">
            <v>0</v>
          </cell>
          <cell r="I261">
            <v>1909.7</v>
          </cell>
          <cell r="J261">
            <v>9.7299935700623745</v>
          </cell>
          <cell r="K261">
            <v>0</v>
          </cell>
          <cell r="L261">
            <v>0</v>
          </cell>
          <cell r="M261">
            <v>0</v>
          </cell>
          <cell r="N261">
            <v>15354781.199999999</v>
          </cell>
        </row>
        <row r="262">
          <cell r="A262" t="str">
            <v>Average last 5 years</v>
          </cell>
          <cell r="B262">
            <v>0</v>
          </cell>
          <cell r="C262">
            <v>0</v>
          </cell>
          <cell r="D262">
            <v>17780</v>
          </cell>
          <cell r="E262">
            <v>17978.112799999999</v>
          </cell>
          <cell r="F262">
            <v>101.46260040442215</v>
          </cell>
          <cell r="G262">
            <v>0</v>
          </cell>
          <cell r="H262">
            <v>0</v>
          </cell>
          <cell r="I262">
            <v>1754.6390000000004</v>
          </cell>
          <cell r="J262">
            <v>9.7626727904489137</v>
          </cell>
        </row>
        <row r="263">
          <cell r="A263" t="str">
            <v>STATE  LOAD  DESPATCH  CENTRE  M.P.E.B.  JABALPUR</v>
          </cell>
        </row>
        <row r="264">
          <cell r="A264" t="str">
            <v>CHAMBAL COMPLEX</v>
          </cell>
        </row>
        <row r="265">
          <cell r="A265" t="str">
            <v>STATION NAME</v>
          </cell>
          <cell r="B265" t="str">
            <v>YEAR</v>
          </cell>
          <cell r="C265" t="str">
            <v>CAPACITY</v>
          </cell>
          <cell r="D265" t="str">
            <v>TARGET</v>
          </cell>
          <cell r="E265" t="str">
            <v>ACTUAL GENE.</v>
          </cell>
          <cell r="F265" t="str">
            <v>ACHIEVE-MENT</v>
          </cell>
          <cell r="G265" t="str">
            <v>AUXILIARY CONSUMPTION</v>
          </cell>
          <cell r="H265">
            <v>0</v>
          </cell>
          <cell r="I265" t="str">
            <v>MAXIMUM DEMAND</v>
          </cell>
          <cell r="J265" t="str">
            <v>WATER INFLOW</v>
          </cell>
          <cell r="K265" t="str">
            <v>WATER CONSUMED</v>
          </cell>
          <cell r="L265" t="str">
            <v>WATER CONSUMED</v>
          </cell>
          <cell r="M265" t="str">
            <v>LEVEL AT THE END</v>
          </cell>
          <cell r="N265" t="str">
            <v>MAXIMUM LEVEL</v>
          </cell>
          <cell r="O265">
            <v>0</v>
          </cell>
          <cell r="P265" t="str">
            <v>MINIMUM LEVEL</v>
          </cell>
        </row>
        <row r="266">
          <cell r="C266" t="str">
            <v>MW</v>
          </cell>
          <cell r="D266" t="str">
            <v>MKwh</v>
          </cell>
          <cell r="E266" t="str">
            <v>MKwh</v>
          </cell>
          <cell r="F266" t="str">
            <v>%</v>
          </cell>
          <cell r="G266" t="str">
            <v>MKwh</v>
          </cell>
          <cell r="H266" t="str">
            <v>%</v>
          </cell>
          <cell r="I266" t="str">
            <v>MW</v>
          </cell>
          <cell r="J266" t="str">
            <v>MAFT</v>
          </cell>
          <cell r="K266" t="str">
            <v>MCM</v>
          </cell>
          <cell r="L266" t="str">
            <v>MCM</v>
          </cell>
          <cell r="M266" t="str">
            <v>FT / M</v>
          </cell>
          <cell r="N266" t="str">
            <v>FT / M</v>
          </cell>
          <cell r="O266" t="str">
            <v>DATE</v>
          </cell>
          <cell r="P266" t="str">
            <v>FT / M</v>
          </cell>
          <cell r="Q266" t="str">
            <v>DATE</v>
          </cell>
        </row>
        <row r="267">
          <cell r="A267" t="str">
            <v>GANDHISAGAR</v>
          </cell>
          <cell r="B267" t="str">
            <v>88-89</v>
          </cell>
          <cell r="C267">
            <v>115</v>
          </cell>
          <cell r="D267">
            <v>415</v>
          </cell>
          <cell r="E267">
            <v>381</v>
          </cell>
          <cell r="F267">
            <v>91.807228915662648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B268" t="str">
            <v>89-90</v>
          </cell>
          <cell r="C268">
            <v>115</v>
          </cell>
          <cell r="D268">
            <v>415</v>
          </cell>
          <cell r="E268">
            <v>236.14</v>
          </cell>
          <cell r="F268">
            <v>56.901204819277112</v>
          </cell>
          <cell r="G268">
            <v>2</v>
          </cell>
          <cell r="H268">
            <v>0.84695519607012792</v>
          </cell>
          <cell r="I268">
            <v>106</v>
          </cell>
          <cell r="J268">
            <v>1.84</v>
          </cell>
          <cell r="K268">
            <v>2.2999999999999998</v>
          </cell>
          <cell r="L268">
            <v>2.2999999999999998</v>
          </cell>
          <cell r="M268">
            <v>1239.9000000000001</v>
          </cell>
          <cell r="N268">
            <v>1275.9000000000001</v>
          </cell>
          <cell r="O268" t="str">
            <v>26.09.89</v>
          </cell>
          <cell r="P268">
            <v>1240</v>
          </cell>
          <cell r="Q268" t="str">
            <v>31.03.90</v>
          </cell>
        </row>
        <row r="269">
          <cell r="B269" t="str">
            <v>90-91</v>
          </cell>
          <cell r="C269">
            <v>115</v>
          </cell>
          <cell r="D269">
            <v>370</v>
          </cell>
          <cell r="E269">
            <v>324.77999999999997</v>
          </cell>
          <cell r="F269">
            <v>87.778378378378363</v>
          </cell>
          <cell r="G269">
            <v>1</v>
          </cell>
          <cell r="H269">
            <v>0.30790073280374408</v>
          </cell>
          <cell r="I269">
            <v>116</v>
          </cell>
          <cell r="J269">
            <v>5.72</v>
          </cell>
          <cell r="K269">
            <v>2.36</v>
          </cell>
          <cell r="L269">
            <v>2.36</v>
          </cell>
          <cell r="M269">
            <v>1291.3900000000001</v>
          </cell>
          <cell r="N269">
            <v>1308.78</v>
          </cell>
          <cell r="O269" t="str">
            <v>21.10.90</v>
          </cell>
          <cell r="P269">
            <v>1234.92</v>
          </cell>
          <cell r="Q269" t="str">
            <v>27.06.90</v>
          </cell>
        </row>
        <row r="270">
          <cell r="B270" t="str">
            <v>91-92</v>
          </cell>
          <cell r="C270">
            <v>115</v>
          </cell>
          <cell r="D270">
            <v>370</v>
          </cell>
          <cell r="E270">
            <v>511.23</v>
          </cell>
          <cell r="F270">
            <v>138.17027027027027</v>
          </cell>
          <cell r="G270">
            <v>1</v>
          </cell>
          <cell r="H270">
            <v>0.19560667409972027</v>
          </cell>
          <cell r="I270">
            <v>110</v>
          </cell>
          <cell r="J270">
            <v>4.84</v>
          </cell>
          <cell r="K270">
            <v>2.68</v>
          </cell>
          <cell r="L270">
            <v>2.68</v>
          </cell>
          <cell r="M270">
            <v>1284.51</v>
          </cell>
          <cell r="N270">
            <v>1307.8499999999999</v>
          </cell>
          <cell r="O270" t="str">
            <v>05.09.91</v>
          </cell>
          <cell r="P270">
            <v>1280.07</v>
          </cell>
          <cell r="Q270" t="str">
            <v>21.07.91</v>
          </cell>
        </row>
        <row r="271">
          <cell r="B271" t="str">
            <v>92-93</v>
          </cell>
          <cell r="C271">
            <v>115</v>
          </cell>
          <cell r="D271">
            <v>400</v>
          </cell>
          <cell r="E271">
            <v>313.02</v>
          </cell>
          <cell r="F271">
            <v>78.254999999999995</v>
          </cell>
          <cell r="G271">
            <v>1</v>
          </cell>
          <cell r="H271">
            <v>0.31946840457478759</v>
          </cell>
          <cell r="I271">
            <v>109</v>
          </cell>
          <cell r="J271">
            <v>1.41</v>
          </cell>
          <cell r="K271">
            <v>2.74</v>
          </cell>
          <cell r="L271">
            <v>2.74</v>
          </cell>
          <cell r="M271">
            <v>1253.5</v>
          </cell>
          <cell r="N271">
            <v>1284.5</v>
          </cell>
          <cell r="O271" t="str">
            <v>17.10.92</v>
          </cell>
          <cell r="P271">
            <v>1272.3599999999999</v>
          </cell>
          <cell r="Q271" t="str">
            <v>26.07.92</v>
          </cell>
        </row>
        <row r="272">
          <cell r="B272" t="str">
            <v>93-94</v>
          </cell>
          <cell r="C272">
            <v>115</v>
          </cell>
          <cell r="D272">
            <v>500</v>
          </cell>
          <cell r="E272">
            <v>313.91899999999998</v>
          </cell>
          <cell r="F272">
            <v>62.783799999999992</v>
          </cell>
          <cell r="G272">
            <v>0.98</v>
          </cell>
          <cell r="H272">
            <v>0.31218244196751394</v>
          </cell>
          <cell r="I272">
            <v>110</v>
          </cell>
          <cell r="J272">
            <v>3.47</v>
          </cell>
          <cell r="K272">
            <v>2.6967169421487602</v>
          </cell>
          <cell r="L272">
            <v>2.6967169421487602</v>
          </cell>
          <cell r="M272">
            <v>1250.8900000000001</v>
          </cell>
          <cell r="N272">
            <v>1288.68</v>
          </cell>
          <cell r="O272" t="str">
            <v>06.10.93</v>
          </cell>
          <cell r="P272">
            <v>1248.72</v>
          </cell>
          <cell r="Q272" t="str">
            <v>19.06.93</v>
          </cell>
        </row>
        <row r="273">
          <cell r="B273" t="str">
            <v>94-95</v>
          </cell>
          <cell r="C273">
            <v>115</v>
          </cell>
          <cell r="D273">
            <v>415</v>
          </cell>
          <cell r="E273">
            <v>364.2</v>
          </cell>
          <cell r="F273">
            <v>87.759036144578317</v>
          </cell>
          <cell r="G273">
            <v>1</v>
          </cell>
          <cell r="H273">
            <v>0.27457440966501923</v>
          </cell>
          <cell r="I273">
            <v>116</v>
          </cell>
          <cell r="J273">
            <v>7.0490000000000004</v>
          </cell>
          <cell r="K273">
            <v>2.7308310376492195</v>
          </cell>
          <cell r="L273">
            <v>2.7308310376492195</v>
          </cell>
          <cell r="M273">
            <v>1295.7</v>
          </cell>
          <cell r="N273">
            <v>1311.25</v>
          </cell>
          <cell r="O273" t="str">
            <v>19.09.94</v>
          </cell>
          <cell r="P273">
            <v>1245.75</v>
          </cell>
          <cell r="Q273" t="str">
            <v>12.06.94</v>
          </cell>
        </row>
        <row r="274">
          <cell r="B274" t="str">
            <v>95-96</v>
          </cell>
          <cell r="C274">
            <v>115</v>
          </cell>
          <cell r="D274">
            <v>370</v>
          </cell>
          <cell r="E274">
            <v>572.9</v>
          </cell>
          <cell r="F274">
            <v>154.83783783783784</v>
          </cell>
          <cell r="G274">
            <v>1</v>
          </cell>
          <cell r="H274">
            <v>0.17455053237912377</v>
          </cell>
          <cell r="I274">
            <v>116</v>
          </cell>
          <cell r="J274">
            <v>4.3171999999999997</v>
          </cell>
          <cell r="K274">
            <v>4.3120504009163803</v>
          </cell>
          <cell r="L274">
            <v>4.3120504009163803</v>
          </cell>
          <cell r="M274">
            <v>1288.95</v>
          </cell>
          <cell r="N274">
            <v>1308.9100000000001</v>
          </cell>
          <cell r="O274" t="str">
            <v>09.09.95</v>
          </cell>
          <cell r="P274">
            <v>1282.1099999999999</v>
          </cell>
          <cell r="Q274" t="str">
            <v>17.07.95</v>
          </cell>
        </row>
        <row r="275">
          <cell r="B275" t="str">
            <v>96-97</v>
          </cell>
          <cell r="C275">
            <v>115</v>
          </cell>
          <cell r="D275">
            <v>400</v>
          </cell>
          <cell r="E275">
            <v>565.4</v>
          </cell>
          <cell r="F275">
            <v>141.35</v>
          </cell>
          <cell r="G275">
            <v>0.9</v>
          </cell>
          <cell r="H275">
            <v>0.1591793420587195</v>
          </cell>
          <cell r="I275">
            <v>111</v>
          </cell>
          <cell r="J275">
            <v>7.9</v>
          </cell>
          <cell r="K275">
            <v>4.3</v>
          </cell>
          <cell r="L275">
            <v>4.3</v>
          </cell>
          <cell r="M275">
            <v>1291.08</v>
          </cell>
          <cell r="N275">
            <v>1311.66</v>
          </cell>
          <cell r="O275" t="str">
            <v>17.09.96</v>
          </cell>
          <cell r="P275">
            <v>1277.9000000000001</v>
          </cell>
          <cell r="Q275" t="str">
            <v>21.07.96</v>
          </cell>
        </row>
        <row r="276">
          <cell r="B276" t="str">
            <v>97-98</v>
          </cell>
          <cell r="C276">
            <v>115</v>
          </cell>
          <cell r="D276">
            <v>400</v>
          </cell>
          <cell r="E276">
            <v>430.78</v>
          </cell>
          <cell r="F276">
            <v>107.69499999999999</v>
          </cell>
          <cell r="G276">
            <v>0.92900000000000005</v>
          </cell>
          <cell r="H276">
            <v>0.21565532290264175</v>
          </cell>
          <cell r="I276">
            <v>115</v>
          </cell>
          <cell r="J276">
            <v>4.5</v>
          </cell>
          <cell r="K276">
            <v>3.26</v>
          </cell>
          <cell r="L276">
            <v>0</v>
          </cell>
          <cell r="M276">
            <v>1295.8</v>
          </cell>
          <cell r="N276">
            <v>1308.46</v>
          </cell>
          <cell r="O276" t="str">
            <v>08.10.97</v>
          </cell>
          <cell r="P276">
            <v>1279.8800000000001</v>
          </cell>
          <cell r="Q276" t="str">
            <v>05.07.97</v>
          </cell>
        </row>
        <row r="277">
          <cell r="B277" t="str">
            <v>98-99</v>
          </cell>
          <cell r="C277">
            <v>115</v>
          </cell>
          <cell r="D277">
            <v>450</v>
          </cell>
          <cell r="E277">
            <v>539.29999999999995</v>
          </cell>
          <cell r="F277">
            <v>119.84444444444443</v>
          </cell>
          <cell r="G277">
            <v>0.9</v>
          </cell>
          <cell r="H277">
            <v>0.16688299647691454</v>
          </cell>
          <cell r="I277">
            <v>115</v>
          </cell>
          <cell r="J277">
            <v>2.7</v>
          </cell>
          <cell r="K277">
            <v>4.4000000000000004</v>
          </cell>
          <cell r="L277">
            <v>0</v>
          </cell>
          <cell r="M277">
            <v>1272.98</v>
          </cell>
          <cell r="N277">
            <v>1300.0899999999999</v>
          </cell>
          <cell r="O277" t="str">
            <v>03.10.98</v>
          </cell>
          <cell r="P277">
            <v>1273.28</v>
          </cell>
          <cell r="Q277" t="str">
            <v>30.03.99</v>
          </cell>
        </row>
        <row r="278">
          <cell r="B278" t="str">
            <v>99-00</v>
          </cell>
          <cell r="C278">
            <v>115</v>
          </cell>
          <cell r="D278">
            <v>450</v>
          </cell>
          <cell r="E278">
            <v>344.6</v>
          </cell>
          <cell r="F278">
            <v>76.599999999999994</v>
          </cell>
          <cell r="G278">
            <v>0.8</v>
          </cell>
          <cell r="H278">
            <v>0.23215322112594311</v>
          </cell>
          <cell r="I278">
            <v>110</v>
          </cell>
          <cell r="J278">
            <v>3.9569999999999999</v>
          </cell>
          <cell r="K278">
            <v>3.6440000000000001</v>
          </cell>
          <cell r="L278">
            <v>0</v>
          </cell>
          <cell r="M278">
            <v>1265.2</v>
          </cell>
          <cell r="N278">
            <v>1291.43</v>
          </cell>
          <cell r="O278">
            <v>0</v>
          </cell>
          <cell r="P278">
            <v>1263.98</v>
          </cell>
        </row>
        <row r="279">
          <cell r="B279" t="str">
            <v>00-01</v>
          </cell>
          <cell r="C279">
            <v>115</v>
          </cell>
          <cell r="D279">
            <v>425</v>
          </cell>
          <cell r="E279">
            <v>104.2</v>
          </cell>
          <cell r="F279">
            <v>24.52</v>
          </cell>
          <cell r="G279">
            <v>0.94</v>
          </cell>
          <cell r="H279">
            <v>0.90211132437619956</v>
          </cell>
          <cell r="I279">
            <v>100</v>
          </cell>
          <cell r="J279">
            <v>0.76</v>
          </cell>
          <cell r="K279">
            <v>1.06</v>
          </cell>
          <cell r="L279">
            <v>0</v>
          </cell>
          <cell r="M279">
            <v>1248.69</v>
          </cell>
        </row>
        <row r="280">
          <cell r="A280" t="str">
            <v>Average last 5 years</v>
          </cell>
          <cell r="B280">
            <v>0</v>
          </cell>
          <cell r="C280">
            <v>0</v>
          </cell>
          <cell r="D280">
            <v>414</v>
          </cell>
          <cell r="E280">
            <v>490.596</v>
          </cell>
          <cell r="F280">
            <v>120.06545645645645</v>
          </cell>
          <cell r="G280">
            <v>0.90579999999999994</v>
          </cell>
          <cell r="H280">
            <v>0.18968428298866855</v>
          </cell>
          <cell r="I280">
            <v>113.4</v>
          </cell>
          <cell r="J280">
            <v>4.6748399999999997</v>
          </cell>
          <cell r="K280">
            <v>4.1952100801832763</v>
          </cell>
          <cell r="L280">
            <v>1.7224100801832762</v>
          </cell>
          <cell r="M280">
            <v>1282.8019999999999</v>
          </cell>
          <cell r="N280">
            <v>1308.0740000000001</v>
          </cell>
          <cell r="O280">
            <v>0</v>
          </cell>
          <cell r="P280">
            <v>1271.7839999999999</v>
          </cell>
          <cell r="Q280">
            <v>0</v>
          </cell>
        </row>
        <row r="281">
          <cell r="A281" t="str">
            <v>R.P.SAGAR</v>
          </cell>
          <cell r="B281" t="str">
            <v>88-89</v>
          </cell>
          <cell r="C281">
            <v>172</v>
          </cell>
          <cell r="D281">
            <v>500</v>
          </cell>
          <cell r="E281">
            <v>435</v>
          </cell>
          <cell r="F281">
            <v>87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B282" t="str">
            <v>89-90</v>
          </cell>
          <cell r="C282">
            <v>172</v>
          </cell>
          <cell r="D282">
            <v>500</v>
          </cell>
          <cell r="E282">
            <v>374</v>
          </cell>
          <cell r="F282">
            <v>74.8</v>
          </cell>
          <cell r="G282">
            <v>5</v>
          </cell>
          <cell r="H282">
            <v>1.42</v>
          </cell>
          <cell r="I282">
            <v>172</v>
          </cell>
          <cell r="J282">
            <v>0</v>
          </cell>
          <cell r="K282">
            <v>2.2799999999999998</v>
          </cell>
          <cell r="L282">
            <v>2.2799999999999998</v>
          </cell>
          <cell r="M282">
            <v>1126.9000000000001</v>
          </cell>
          <cell r="N282">
            <v>1145.7</v>
          </cell>
          <cell r="O282" t="str">
            <v>07.08.89</v>
          </cell>
          <cell r="P282">
            <v>1126.9000000000001</v>
          </cell>
          <cell r="Q282" t="str">
            <v>31.03.90</v>
          </cell>
        </row>
        <row r="283">
          <cell r="B283" t="str">
            <v>90-91</v>
          </cell>
          <cell r="C283">
            <v>172</v>
          </cell>
          <cell r="D283">
            <v>440</v>
          </cell>
          <cell r="E283">
            <v>330.9</v>
          </cell>
          <cell r="F283">
            <v>75.209999999999994</v>
          </cell>
          <cell r="G283">
            <v>1.5</v>
          </cell>
          <cell r="H283">
            <v>0.45330915684496831</v>
          </cell>
          <cell r="I283">
            <v>172</v>
          </cell>
          <cell r="J283">
            <v>0</v>
          </cell>
          <cell r="K283">
            <v>2.2400000000000002</v>
          </cell>
          <cell r="L283">
            <v>2.2400000000000002</v>
          </cell>
          <cell r="M283">
            <v>1136.33</v>
          </cell>
          <cell r="N283">
            <v>1143.5</v>
          </cell>
          <cell r="O283" t="str">
            <v>10.10.90</v>
          </cell>
          <cell r="P283">
            <v>1126.0999999999999</v>
          </cell>
          <cell r="Q283" t="str">
            <v>26.05.90</v>
          </cell>
        </row>
        <row r="284">
          <cell r="B284" t="str">
            <v>91-92</v>
          </cell>
          <cell r="C284">
            <v>172</v>
          </cell>
          <cell r="D284">
            <v>440</v>
          </cell>
          <cell r="E284">
            <v>630.09</v>
          </cell>
          <cell r="F284">
            <v>143.19999999999999</v>
          </cell>
          <cell r="G284">
            <v>4.3</v>
          </cell>
          <cell r="H284">
            <v>0.68244219079813995</v>
          </cell>
          <cell r="I284">
            <v>180</v>
          </cell>
          <cell r="J284">
            <v>0</v>
          </cell>
          <cell r="K284">
            <v>4.18</v>
          </cell>
          <cell r="L284">
            <v>4.18</v>
          </cell>
          <cell r="M284">
            <v>1141.1099999999999</v>
          </cell>
          <cell r="N284">
            <v>1156.2</v>
          </cell>
          <cell r="O284" t="str">
            <v>01.09.91</v>
          </cell>
          <cell r="P284">
            <v>1136.3</v>
          </cell>
          <cell r="Q284" t="str">
            <v>01.04.91</v>
          </cell>
        </row>
        <row r="285">
          <cell r="B285" t="str">
            <v>92-93</v>
          </cell>
          <cell r="C285">
            <v>172</v>
          </cell>
          <cell r="D285">
            <v>450</v>
          </cell>
          <cell r="E285">
            <v>535.69000000000005</v>
          </cell>
          <cell r="F285">
            <v>119.04222222222224</v>
          </cell>
          <cell r="G285">
            <v>4.0999999999999996</v>
          </cell>
          <cell r="H285">
            <v>0.76536803001736065</v>
          </cell>
          <cell r="I285">
            <v>172</v>
          </cell>
          <cell r="J285">
            <v>0</v>
          </cell>
          <cell r="K285">
            <v>3.41</v>
          </cell>
          <cell r="L285">
            <v>3.41</v>
          </cell>
          <cell r="M285">
            <v>1130.4000000000001</v>
          </cell>
          <cell r="N285">
            <v>1154.0999999999999</v>
          </cell>
          <cell r="O285" t="str">
            <v>28.05.92</v>
          </cell>
          <cell r="P285">
            <v>1130.2</v>
          </cell>
          <cell r="Q285" t="str">
            <v>31.03.92</v>
          </cell>
        </row>
        <row r="286">
          <cell r="B286" t="str">
            <v>93-94</v>
          </cell>
          <cell r="C286">
            <v>172</v>
          </cell>
          <cell r="D286">
            <v>615</v>
          </cell>
          <cell r="E286">
            <v>395.6628</v>
          </cell>
          <cell r="F286">
            <v>64.335414634146346</v>
          </cell>
          <cell r="G286">
            <v>8.6999999999999993</v>
          </cell>
          <cell r="H286">
            <v>2.1988420442861951</v>
          </cell>
          <cell r="I286">
            <v>172</v>
          </cell>
          <cell r="J286">
            <v>0</v>
          </cell>
          <cell r="K286">
            <v>3.2350257116620753</v>
          </cell>
          <cell r="L286">
            <v>3.2350257116620753</v>
          </cell>
          <cell r="M286">
            <v>1127.81</v>
          </cell>
          <cell r="N286">
            <v>1135.75</v>
          </cell>
          <cell r="O286" t="str">
            <v>09.08.93</v>
          </cell>
          <cell r="P286">
            <v>1127.6300000000001</v>
          </cell>
          <cell r="Q286" t="str">
            <v>31.03.94</v>
          </cell>
        </row>
        <row r="287">
          <cell r="B287" t="str">
            <v>94-95</v>
          </cell>
          <cell r="C287">
            <v>172</v>
          </cell>
          <cell r="D287">
            <v>470</v>
          </cell>
          <cell r="E287">
            <v>595.9</v>
          </cell>
          <cell r="F287">
            <v>126.78723404255319</v>
          </cell>
          <cell r="G287">
            <v>7.9</v>
          </cell>
          <cell r="H287">
            <v>1.3257257929182749</v>
          </cell>
          <cell r="I287">
            <v>172</v>
          </cell>
          <cell r="J287">
            <v>0</v>
          </cell>
          <cell r="K287">
            <v>0</v>
          </cell>
          <cell r="L287">
            <v>0</v>
          </cell>
          <cell r="M287">
            <v>1125.7</v>
          </cell>
          <cell r="N287">
            <v>1153.6099999999999</v>
          </cell>
          <cell r="O287" t="str">
            <v>19.09.94</v>
          </cell>
          <cell r="P287">
            <v>1124.9000000000001</v>
          </cell>
          <cell r="Q287" t="str">
            <v>25.03.95</v>
          </cell>
        </row>
        <row r="288">
          <cell r="B288" t="str">
            <v>95-96</v>
          </cell>
          <cell r="C288">
            <v>172</v>
          </cell>
          <cell r="D288">
            <v>390</v>
          </cell>
          <cell r="E288">
            <v>625.20000000000005</v>
          </cell>
          <cell r="F288">
            <v>160.30769230769232</v>
          </cell>
          <cell r="G288">
            <v>8.3000000000000007</v>
          </cell>
          <cell r="H288">
            <v>1.327575175943698</v>
          </cell>
          <cell r="I288">
            <v>180</v>
          </cell>
          <cell r="J288">
            <v>0</v>
          </cell>
          <cell r="K288">
            <v>4.0110422405876953</v>
          </cell>
          <cell r="L288">
            <v>4.0110422405876953</v>
          </cell>
          <cell r="M288">
            <v>1131.05</v>
          </cell>
          <cell r="N288">
            <v>1155.0899999999999</v>
          </cell>
          <cell r="O288" t="str">
            <v>14.09.95</v>
          </cell>
          <cell r="P288">
            <v>1125.55</v>
          </cell>
          <cell r="Q288" t="str">
            <v>03.04.95</v>
          </cell>
        </row>
        <row r="289">
          <cell r="B289" t="str">
            <v>96-97</v>
          </cell>
          <cell r="C289">
            <v>172</v>
          </cell>
          <cell r="D289">
            <v>460</v>
          </cell>
          <cell r="E289">
            <v>692.7</v>
          </cell>
          <cell r="F289">
            <v>150.58695652173913</v>
          </cell>
          <cell r="G289">
            <v>5.5</v>
          </cell>
          <cell r="H289">
            <v>0.79399451421971989</v>
          </cell>
          <cell r="I289">
            <v>172</v>
          </cell>
          <cell r="J289">
            <v>0</v>
          </cell>
          <cell r="K289">
            <v>4.5</v>
          </cell>
          <cell r="L289">
            <v>4.5</v>
          </cell>
          <cell r="M289">
            <v>1145</v>
          </cell>
          <cell r="N289">
            <v>1157.3800000000001</v>
          </cell>
          <cell r="O289" t="str">
            <v>16.09.96</v>
          </cell>
          <cell r="P289">
            <v>1130.44</v>
          </cell>
          <cell r="Q289" t="str">
            <v>17.05.96</v>
          </cell>
        </row>
        <row r="290">
          <cell r="B290" t="str">
            <v>97-98</v>
          </cell>
          <cell r="C290">
            <v>172</v>
          </cell>
          <cell r="D290">
            <v>460</v>
          </cell>
          <cell r="E290">
            <v>549.24</v>
          </cell>
          <cell r="F290">
            <v>119.4</v>
          </cell>
          <cell r="G290">
            <v>5.84</v>
          </cell>
          <cell r="H290">
            <v>1.0632874517515112</v>
          </cell>
          <cell r="I290">
            <v>172</v>
          </cell>
          <cell r="J290">
            <v>0</v>
          </cell>
          <cell r="K290">
            <v>3.74</v>
          </cell>
          <cell r="L290">
            <v>0</v>
          </cell>
          <cell r="M290">
            <v>1137.04</v>
          </cell>
          <cell r="N290">
            <v>1152.71</v>
          </cell>
          <cell r="O290" t="str">
            <v>25.05.97</v>
          </cell>
          <cell r="P290">
            <v>1136.72</v>
          </cell>
          <cell r="Q290" t="str">
            <v>20.03.98</v>
          </cell>
        </row>
        <row r="291">
          <cell r="B291" t="str">
            <v>98-99</v>
          </cell>
          <cell r="C291">
            <v>172</v>
          </cell>
          <cell r="D291">
            <v>520</v>
          </cell>
          <cell r="E291">
            <v>554.29999999999995</v>
          </cell>
          <cell r="F291">
            <v>106.59615384615383</v>
          </cell>
          <cell r="G291">
            <v>7.1</v>
          </cell>
          <cell r="H291">
            <v>1.2808948222983945</v>
          </cell>
          <cell r="I291">
            <v>172</v>
          </cell>
          <cell r="J291">
            <v>0</v>
          </cell>
          <cell r="K291">
            <v>4</v>
          </cell>
          <cell r="L291">
            <v>0</v>
          </cell>
          <cell r="M291">
            <v>1139.9100000000001</v>
          </cell>
          <cell r="N291">
            <v>1140.98</v>
          </cell>
          <cell r="O291" t="str">
            <v>28.04.98</v>
          </cell>
          <cell r="P291">
            <v>1133.1500000000001</v>
          </cell>
          <cell r="Q291" t="str">
            <v>28.06.98</v>
          </cell>
        </row>
        <row r="292">
          <cell r="B292" t="str">
            <v>99-00</v>
          </cell>
          <cell r="C292">
            <v>172</v>
          </cell>
          <cell r="D292">
            <v>520</v>
          </cell>
          <cell r="E292">
            <v>479.5</v>
          </cell>
          <cell r="F292">
            <v>92.2</v>
          </cell>
          <cell r="G292">
            <v>6.8</v>
          </cell>
          <cell r="H292">
            <v>1.4181438998957248</v>
          </cell>
          <cell r="I292">
            <v>172</v>
          </cell>
          <cell r="J292">
            <v>0</v>
          </cell>
          <cell r="K292">
            <v>0</v>
          </cell>
          <cell r="L292">
            <v>0</v>
          </cell>
          <cell r="M292">
            <v>1134.51</v>
          </cell>
          <cell r="N292">
            <v>1143.3399999999999</v>
          </cell>
          <cell r="O292">
            <v>0</v>
          </cell>
          <cell r="P292">
            <v>1131.68</v>
          </cell>
        </row>
        <row r="293">
          <cell r="B293" t="str">
            <v>00-01</v>
          </cell>
          <cell r="C293">
            <v>172</v>
          </cell>
          <cell r="D293">
            <v>475</v>
          </cell>
          <cell r="E293">
            <v>182.92</v>
          </cell>
          <cell r="F293">
            <v>38.51</v>
          </cell>
          <cell r="G293">
            <v>4.72</v>
          </cell>
          <cell r="H293">
            <v>2.580363000218675</v>
          </cell>
          <cell r="I293">
            <v>172</v>
          </cell>
          <cell r="J293">
            <v>0</v>
          </cell>
          <cell r="K293">
            <v>0</v>
          </cell>
          <cell r="L293">
            <v>0</v>
          </cell>
          <cell r="M293">
            <v>1130.69</v>
          </cell>
        </row>
        <row r="294">
          <cell r="A294" t="str">
            <v>Average last 5 years</v>
          </cell>
          <cell r="B294">
            <v>0</v>
          </cell>
          <cell r="C294">
            <v>0</v>
          </cell>
          <cell r="D294">
            <v>470</v>
          </cell>
          <cell r="E294">
            <v>580.18799999999999</v>
          </cell>
          <cell r="F294">
            <v>125.81816053511707</v>
          </cell>
          <cell r="G294">
            <v>6.7080000000000002</v>
          </cell>
          <cell r="H294">
            <v>1.1767791728218095</v>
          </cell>
          <cell r="I294">
            <v>173.6</v>
          </cell>
          <cell r="J294">
            <v>0</v>
          </cell>
          <cell r="K294">
            <v>3.2502084481175388</v>
          </cell>
          <cell r="L294">
            <v>1.702208448117539</v>
          </cell>
          <cell r="M294">
            <v>1137.502</v>
          </cell>
          <cell r="N294">
            <v>1151.9540000000002</v>
          </cell>
          <cell r="O294">
            <v>0</v>
          </cell>
          <cell r="P294">
            <v>1130.152</v>
          </cell>
          <cell r="Q294">
            <v>0</v>
          </cell>
        </row>
        <row r="295">
          <cell r="A295" t="str">
            <v>J.SAGAR</v>
          </cell>
          <cell r="B295" t="str">
            <v>88-89</v>
          </cell>
          <cell r="C295">
            <v>99</v>
          </cell>
          <cell r="D295">
            <v>385</v>
          </cell>
          <cell r="E295">
            <v>339</v>
          </cell>
          <cell r="F295">
            <v>88.051948051948045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B296" t="str">
            <v>89-90</v>
          </cell>
          <cell r="C296">
            <v>99</v>
          </cell>
          <cell r="D296">
            <v>385</v>
          </cell>
          <cell r="E296">
            <v>296.37</v>
          </cell>
          <cell r="F296">
            <v>76.98</v>
          </cell>
          <cell r="G296">
            <v>5</v>
          </cell>
          <cell r="H296">
            <v>1.77</v>
          </cell>
          <cell r="I296">
            <v>99</v>
          </cell>
          <cell r="J296">
            <v>0</v>
          </cell>
          <cell r="K296">
            <v>3.05</v>
          </cell>
          <cell r="L296">
            <v>3.05</v>
          </cell>
          <cell r="M296">
            <v>968.2</v>
          </cell>
          <cell r="N296">
            <v>979.9</v>
          </cell>
          <cell r="O296" t="str">
            <v>06.01.90</v>
          </cell>
          <cell r="P296">
            <v>968.1</v>
          </cell>
          <cell r="Q296" t="str">
            <v>31.03.90</v>
          </cell>
        </row>
        <row r="297">
          <cell r="B297" t="str">
            <v>90-91</v>
          </cell>
          <cell r="C297">
            <v>99</v>
          </cell>
          <cell r="D297">
            <v>340</v>
          </cell>
          <cell r="E297">
            <v>261.92</v>
          </cell>
          <cell r="F297">
            <v>77.040000000000006</v>
          </cell>
          <cell r="G297">
            <v>2.5</v>
          </cell>
          <cell r="H297">
            <v>0.95448992058643856</v>
          </cell>
          <cell r="I297">
            <v>99</v>
          </cell>
          <cell r="J297">
            <v>0</v>
          </cell>
          <cell r="K297">
            <v>2.68</v>
          </cell>
          <cell r="L297">
            <v>2.68</v>
          </cell>
          <cell r="M297">
            <v>972.9</v>
          </cell>
          <cell r="N297">
            <v>978.9</v>
          </cell>
          <cell r="O297" t="str">
            <v>26.07.90</v>
          </cell>
          <cell r="P297">
            <v>953.5</v>
          </cell>
          <cell r="Q297" t="str">
            <v>28.06.90</v>
          </cell>
        </row>
        <row r="298">
          <cell r="B298" t="str">
            <v>91-92</v>
          </cell>
          <cell r="C298">
            <v>99</v>
          </cell>
          <cell r="D298">
            <v>340</v>
          </cell>
          <cell r="E298">
            <v>421.01</v>
          </cell>
          <cell r="F298">
            <v>123.83</v>
          </cell>
          <cell r="G298">
            <v>3.3</v>
          </cell>
          <cell r="H298">
            <v>0.78382936272297576</v>
          </cell>
          <cell r="I298">
            <v>100</v>
          </cell>
          <cell r="J298">
            <v>0</v>
          </cell>
          <cell r="K298">
            <v>4.42</v>
          </cell>
          <cell r="L298">
            <v>4.42</v>
          </cell>
          <cell r="M298">
            <v>975.9</v>
          </cell>
          <cell r="N298">
            <v>979.6</v>
          </cell>
          <cell r="O298" t="str">
            <v>02.06.91</v>
          </cell>
          <cell r="P298">
            <v>970</v>
          </cell>
          <cell r="Q298" t="str">
            <v>22.07.91</v>
          </cell>
        </row>
        <row r="299">
          <cell r="B299" t="str">
            <v>92-93</v>
          </cell>
          <cell r="C299">
            <v>99</v>
          </cell>
          <cell r="D299">
            <v>300</v>
          </cell>
          <cell r="E299">
            <v>390.68</v>
          </cell>
          <cell r="F299">
            <v>130.22666666666666</v>
          </cell>
          <cell r="G299">
            <v>3.3</v>
          </cell>
          <cell r="H299">
            <v>0.8446810689054981</v>
          </cell>
          <cell r="I299">
            <v>100</v>
          </cell>
          <cell r="J299">
            <v>0</v>
          </cell>
          <cell r="K299">
            <v>3.59</v>
          </cell>
          <cell r="L299">
            <v>3.59</v>
          </cell>
          <cell r="M299">
            <v>975.5</v>
          </cell>
          <cell r="N299">
            <v>979.4</v>
          </cell>
          <cell r="O299" t="str">
            <v>19.06.92</v>
          </cell>
          <cell r="P299">
            <v>970</v>
          </cell>
          <cell r="Q299" t="str">
            <v>06.12.92</v>
          </cell>
        </row>
        <row r="300">
          <cell r="B300" t="str">
            <v>93-94</v>
          </cell>
          <cell r="C300">
            <v>99</v>
          </cell>
          <cell r="D300">
            <v>385</v>
          </cell>
          <cell r="E300">
            <v>322.71699999999998</v>
          </cell>
          <cell r="F300">
            <v>83.822597402597395</v>
          </cell>
          <cell r="G300">
            <v>5.0999999999999996</v>
          </cell>
          <cell r="H300">
            <v>1.5803319936662772</v>
          </cell>
          <cell r="I300">
            <v>99</v>
          </cell>
          <cell r="J300">
            <v>0</v>
          </cell>
          <cell r="K300">
            <v>3.58</v>
          </cell>
          <cell r="L300">
            <v>3.58</v>
          </cell>
          <cell r="M300">
            <v>971.5</v>
          </cell>
          <cell r="N300">
            <v>979.5</v>
          </cell>
          <cell r="O300" t="str">
            <v>06.03.93</v>
          </cell>
          <cell r="P300">
            <v>970</v>
          </cell>
          <cell r="Q300" t="str">
            <v>13.08.93</v>
          </cell>
        </row>
        <row r="301">
          <cell r="B301" t="str">
            <v>94-95</v>
          </cell>
          <cell r="C301">
            <v>99</v>
          </cell>
          <cell r="D301">
            <v>315</v>
          </cell>
          <cell r="E301">
            <v>444.5</v>
          </cell>
          <cell r="F301">
            <v>141.11111111111111</v>
          </cell>
          <cell r="G301">
            <v>3.3</v>
          </cell>
          <cell r="H301">
            <v>0.74240719910011244</v>
          </cell>
          <cell r="I301">
            <v>99</v>
          </cell>
          <cell r="J301">
            <v>0</v>
          </cell>
          <cell r="K301">
            <v>0</v>
          </cell>
          <cell r="L301">
            <v>0</v>
          </cell>
          <cell r="M301">
            <v>971.7</v>
          </cell>
          <cell r="N301">
            <v>979.9</v>
          </cell>
          <cell r="O301" t="str">
            <v>27.03.95</v>
          </cell>
          <cell r="P301">
            <v>970.4</v>
          </cell>
          <cell r="Q301" t="str">
            <v>12.06.94</v>
          </cell>
        </row>
        <row r="302">
          <cell r="B302" t="str">
            <v>95-96</v>
          </cell>
          <cell r="C302">
            <v>99</v>
          </cell>
          <cell r="D302">
            <v>300</v>
          </cell>
          <cell r="E302">
            <v>444.2</v>
          </cell>
          <cell r="F302">
            <v>148.06666666666666</v>
          </cell>
          <cell r="G302">
            <v>4.9000000000000004</v>
          </cell>
          <cell r="H302">
            <v>1.1031067086897794</v>
          </cell>
          <cell r="I302">
            <v>99</v>
          </cell>
          <cell r="J302">
            <v>0</v>
          </cell>
          <cell r="K302">
            <v>4.5587695133149682</v>
          </cell>
          <cell r="L302">
            <v>4.5587695133149682</v>
          </cell>
          <cell r="M302">
            <v>970.5</v>
          </cell>
          <cell r="N302">
            <v>978.8</v>
          </cell>
          <cell r="O302" t="str">
            <v>28.07.95</v>
          </cell>
          <cell r="P302">
            <v>970.7</v>
          </cell>
          <cell r="Q302" t="str">
            <v>31.03.96</v>
          </cell>
        </row>
        <row r="303">
          <cell r="B303" t="str">
            <v>96-97</v>
          </cell>
          <cell r="C303">
            <v>99</v>
          </cell>
          <cell r="D303">
            <v>300</v>
          </cell>
          <cell r="E303">
            <v>481.4</v>
          </cell>
          <cell r="F303">
            <v>160.46666666666667</v>
          </cell>
          <cell r="G303">
            <v>4.0999999999999996</v>
          </cell>
          <cell r="H303">
            <v>0.85168259243872035</v>
          </cell>
          <cell r="I303">
            <v>99</v>
          </cell>
          <cell r="J303">
            <v>0</v>
          </cell>
          <cell r="K303">
            <v>4.9000000000000004</v>
          </cell>
          <cell r="L303">
            <v>4.9000000000000004</v>
          </cell>
          <cell r="M303">
            <v>971.1</v>
          </cell>
          <cell r="N303">
            <v>979.6</v>
          </cell>
          <cell r="O303" t="str">
            <v>18.09.96</v>
          </cell>
          <cell r="P303">
            <v>970.5</v>
          </cell>
          <cell r="Q303" t="str">
            <v>01.04.96</v>
          </cell>
        </row>
        <row r="304">
          <cell r="B304" t="str">
            <v>97-98</v>
          </cell>
          <cell r="C304">
            <v>99</v>
          </cell>
          <cell r="D304">
            <v>300</v>
          </cell>
          <cell r="E304">
            <v>382.55</v>
          </cell>
          <cell r="F304">
            <v>127.51666666666667</v>
          </cell>
          <cell r="G304">
            <v>4.8120000000000003</v>
          </cell>
          <cell r="H304">
            <v>1.2578747876094629</v>
          </cell>
          <cell r="I304">
            <v>99</v>
          </cell>
          <cell r="J304">
            <v>0</v>
          </cell>
          <cell r="K304">
            <v>4.01</v>
          </cell>
          <cell r="L304">
            <v>0</v>
          </cell>
          <cell r="M304">
            <v>973.5</v>
          </cell>
          <cell r="N304">
            <v>978</v>
          </cell>
          <cell r="O304" t="str">
            <v>03.04.97</v>
          </cell>
          <cell r="P304">
            <v>970</v>
          </cell>
          <cell r="Q304" t="str">
            <v>17.12.97</v>
          </cell>
        </row>
        <row r="305">
          <cell r="B305" t="str">
            <v>98-99</v>
          </cell>
          <cell r="C305">
            <v>99</v>
          </cell>
          <cell r="D305">
            <v>330</v>
          </cell>
          <cell r="E305">
            <v>392.8</v>
          </cell>
          <cell r="F305">
            <v>119.03030303030303</v>
          </cell>
          <cell r="G305">
            <v>5.2</v>
          </cell>
          <cell r="H305">
            <v>1.3238289205702647</v>
          </cell>
          <cell r="I305">
            <v>99</v>
          </cell>
          <cell r="J305">
            <v>0</v>
          </cell>
          <cell r="K305">
            <v>3.9</v>
          </cell>
          <cell r="L305">
            <v>0</v>
          </cell>
          <cell r="M305">
            <v>978.8</v>
          </cell>
          <cell r="N305">
            <v>979.4</v>
          </cell>
          <cell r="O305" t="str">
            <v>22.05.98</v>
          </cell>
          <cell r="P305">
            <v>970.2</v>
          </cell>
          <cell r="Q305" t="str">
            <v>29.08.98</v>
          </cell>
        </row>
        <row r="306">
          <cell r="B306" t="str">
            <v>99-00</v>
          </cell>
          <cell r="C306">
            <v>99</v>
          </cell>
          <cell r="D306">
            <v>330</v>
          </cell>
          <cell r="E306">
            <v>361.4</v>
          </cell>
          <cell r="F306">
            <v>109.5</v>
          </cell>
          <cell r="G306">
            <v>4.4000000000000004</v>
          </cell>
          <cell r="H306">
            <v>1.2</v>
          </cell>
          <cell r="I306">
            <v>99</v>
          </cell>
          <cell r="J306">
            <v>0</v>
          </cell>
          <cell r="K306">
            <v>0</v>
          </cell>
          <cell r="L306">
            <v>0</v>
          </cell>
          <cell r="M306">
            <v>979.2</v>
          </cell>
          <cell r="N306">
            <v>979.99</v>
          </cell>
          <cell r="O306">
            <v>0</v>
          </cell>
          <cell r="P306">
            <v>972.4</v>
          </cell>
        </row>
        <row r="307">
          <cell r="B307" t="str">
            <v>00-01</v>
          </cell>
          <cell r="C307">
            <v>99</v>
          </cell>
          <cell r="D307">
            <v>300</v>
          </cell>
          <cell r="E307">
            <v>140.33000000000001</v>
          </cell>
          <cell r="F307">
            <v>46.78</v>
          </cell>
          <cell r="G307">
            <v>3.01</v>
          </cell>
          <cell r="H307">
            <v>2.14</v>
          </cell>
          <cell r="I307">
            <v>99</v>
          </cell>
          <cell r="J307">
            <v>0</v>
          </cell>
          <cell r="K307">
            <v>0</v>
          </cell>
          <cell r="L307">
            <v>0</v>
          </cell>
          <cell r="M307">
            <v>976.7</v>
          </cell>
        </row>
        <row r="308">
          <cell r="A308" t="str">
            <v>Average last 5 years</v>
          </cell>
          <cell r="B308">
            <v>0</v>
          </cell>
          <cell r="C308">
            <v>0</v>
          </cell>
          <cell r="D308">
            <v>312</v>
          </cell>
          <cell r="E308">
            <v>412.46999999999997</v>
          </cell>
          <cell r="F308">
            <v>132.9160606060606</v>
          </cell>
          <cell r="G308">
            <v>4.6823999999999995</v>
          </cell>
          <cell r="H308">
            <v>1.1472986018616456</v>
          </cell>
          <cell r="I308">
            <v>99</v>
          </cell>
          <cell r="J308">
            <v>0</v>
          </cell>
          <cell r="K308">
            <v>3.473753902662994</v>
          </cell>
          <cell r="L308">
            <v>1.8917539026629939</v>
          </cell>
          <cell r="M308">
            <v>974.61999999999989</v>
          </cell>
          <cell r="N308">
            <v>979.14</v>
          </cell>
          <cell r="O308">
            <v>0</v>
          </cell>
          <cell r="P308">
            <v>970.36</v>
          </cell>
          <cell r="Q308">
            <v>0</v>
          </cell>
        </row>
        <row r="309">
          <cell r="A309" t="str">
            <v>STATE  LOAD  DESPATCH  CENTRE  M.P.E.B.  JABALPUR</v>
          </cell>
        </row>
        <row r="310">
          <cell r="A310" t="str">
            <v>CHAMBAL COMPLEX</v>
          </cell>
        </row>
        <row r="311">
          <cell r="A311" t="str">
            <v>STATION NAME</v>
          </cell>
          <cell r="B311" t="str">
            <v>YEAR</v>
          </cell>
          <cell r="C311" t="str">
            <v>CAPACITY</v>
          </cell>
          <cell r="D311" t="str">
            <v>TARGET</v>
          </cell>
          <cell r="E311" t="str">
            <v>ACTUAL GENE.</v>
          </cell>
          <cell r="F311" t="str">
            <v>ACHIEVE-MENT</v>
          </cell>
          <cell r="G311" t="str">
            <v>AUXILIARY CONSUMPTION</v>
          </cell>
          <cell r="H311">
            <v>0</v>
          </cell>
          <cell r="I311" t="str">
            <v>MAXIMUM DEMAND</v>
          </cell>
          <cell r="J311" t="str">
            <v>WATER INFLOW</v>
          </cell>
          <cell r="K311" t="str">
            <v>WATER CONSUMED</v>
          </cell>
          <cell r="L311" t="str">
            <v>WATER CONSUMED</v>
          </cell>
          <cell r="M311" t="str">
            <v>LEVEL AT THE END</v>
          </cell>
          <cell r="N311" t="str">
            <v>MAXIMUM LEVEL</v>
          </cell>
          <cell r="O311">
            <v>0</v>
          </cell>
          <cell r="P311" t="str">
            <v>MINIMUM LEVEL</v>
          </cell>
        </row>
        <row r="312">
          <cell r="C312" t="str">
            <v>MW</v>
          </cell>
          <cell r="D312" t="str">
            <v>MKwh</v>
          </cell>
          <cell r="E312" t="str">
            <v>MKwh</v>
          </cell>
          <cell r="F312" t="str">
            <v>%</v>
          </cell>
          <cell r="G312" t="str">
            <v>MKwh</v>
          </cell>
          <cell r="H312" t="str">
            <v>%</v>
          </cell>
          <cell r="I312" t="str">
            <v>MW</v>
          </cell>
          <cell r="J312" t="str">
            <v>MAFT</v>
          </cell>
          <cell r="K312" t="str">
            <v>MCM</v>
          </cell>
          <cell r="L312" t="str">
            <v>MCM</v>
          </cell>
          <cell r="M312" t="str">
            <v>FT / M</v>
          </cell>
          <cell r="N312" t="str">
            <v>FT / M</v>
          </cell>
          <cell r="O312" t="str">
            <v>DATE</v>
          </cell>
          <cell r="P312" t="str">
            <v>FT / M</v>
          </cell>
          <cell r="Q312" t="str">
            <v>DATE</v>
          </cell>
        </row>
        <row r="313">
          <cell r="A313" t="str">
            <v>CHAMBAL</v>
          </cell>
          <cell r="B313" t="str">
            <v>88-89</v>
          </cell>
          <cell r="C313">
            <v>386</v>
          </cell>
          <cell r="D313">
            <v>1300</v>
          </cell>
          <cell r="E313">
            <v>1155</v>
          </cell>
          <cell r="F313">
            <v>88.84615384615384</v>
          </cell>
          <cell r="G313">
            <v>0</v>
          </cell>
          <cell r="H313">
            <v>0</v>
          </cell>
        </row>
        <row r="314">
          <cell r="B314" t="str">
            <v>89-90</v>
          </cell>
          <cell r="C314">
            <v>386</v>
          </cell>
          <cell r="D314">
            <v>1300</v>
          </cell>
          <cell r="E314">
            <v>906.51</v>
          </cell>
          <cell r="F314">
            <v>69.731538461538463</v>
          </cell>
          <cell r="G314">
            <v>12</v>
          </cell>
          <cell r="H314">
            <v>1.3237581493861073</v>
          </cell>
        </row>
        <row r="315">
          <cell r="B315" t="str">
            <v>90-91</v>
          </cell>
          <cell r="C315">
            <v>386</v>
          </cell>
          <cell r="D315">
            <v>1150</v>
          </cell>
          <cell r="E315">
            <v>917.59999999999991</v>
          </cell>
          <cell r="F315">
            <v>79.79130434782607</v>
          </cell>
          <cell r="G315">
            <v>5</v>
          </cell>
          <cell r="H315">
            <v>0.54489973844812556</v>
          </cell>
        </row>
        <row r="316">
          <cell r="B316" t="str">
            <v>91-92</v>
          </cell>
          <cell r="C316">
            <v>386</v>
          </cell>
          <cell r="D316">
            <v>1150</v>
          </cell>
          <cell r="E316">
            <v>1562.3300000000002</v>
          </cell>
          <cell r="F316">
            <v>135.85478260869567</v>
          </cell>
          <cell r="G316">
            <v>8.6</v>
          </cell>
          <cell r="H316">
            <v>0.5504598900360359</v>
          </cell>
        </row>
        <row r="317">
          <cell r="B317" t="str">
            <v>92-93</v>
          </cell>
          <cell r="C317">
            <v>386</v>
          </cell>
          <cell r="D317">
            <v>1150</v>
          </cell>
          <cell r="E317">
            <v>1239.3900000000001</v>
          </cell>
          <cell r="F317">
            <v>107.77304347826089</v>
          </cell>
          <cell r="G317">
            <v>8.3999999999999986</v>
          </cell>
          <cell r="H317">
            <v>0.67775276547333752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B318" t="str">
            <v>93-94</v>
          </cell>
          <cell r="C318">
            <v>386</v>
          </cell>
          <cell r="D318">
            <v>1500</v>
          </cell>
          <cell r="E318">
            <v>1032.2988</v>
          </cell>
          <cell r="F318">
            <v>68.819919999999996</v>
          </cell>
          <cell r="G318">
            <v>14.78</v>
          </cell>
          <cell r="H318">
            <v>1.4317559993288764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B319" t="str">
            <v>94-95</v>
          </cell>
          <cell r="C319">
            <v>386</v>
          </cell>
          <cell r="D319">
            <v>1200</v>
          </cell>
          <cell r="E319">
            <v>1404.6</v>
          </cell>
          <cell r="F319">
            <v>117.05</v>
          </cell>
          <cell r="G319">
            <v>12.2</v>
          </cell>
          <cell r="H319">
            <v>0.86857468318382458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B320" t="str">
            <v>95-96</v>
          </cell>
          <cell r="C320">
            <v>386</v>
          </cell>
          <cell r="D320">
            <v>1060</v>
          </cell>
          <cell r="E320">
            <v>1642.3</v>
          </cell>
          <cell r="F320">
            <v>154.93396226415095</v>
          </cell>
          <cell r="G320">
            <v>14.200000000000001</v>
          </cell>
          <cell r="H320">
            <v>0.8646410521829142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B321" t="str">
            <v>96-97</v>
          </cell>
          <cell r="C321">
            <v>386</v>
          </cell>
          <cell r="D321">
            <v>1160</v>
          </cell>
          <cell r="E321">
            <v>1739.5</v>
          </cell>
          <cell r="F321">
            <v>149.95689655172413</v>
          </cell>
          <cell r="G321">
            <v>10.5</v>
          </cell>
          <cell r="H321">
            <v>0.60362173038229372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B322" t="str">
            <v>97-98</v>
          </cell>
          <cell r="C322">
            <v>386</v>
          </cell>
          <cell r="D322">
            <v>1160</v>
          </cell>
          <cell r="E322">
            <v>1362.57</v>
          </cell>
          <cell r="F322">
            <v>117.46293103448276</v>
          </cell>
          <cell r="G322">
            <v>11.581</v>
          </cell>
          <cell r="H322">
            <v>0.84993798483747618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B323" t="str">
            <v>98-99</v>
          </cell>
          <cell r="C323">
            <v>386</v>
          </cell>
          <cell r="D323">
            <v>1300</v>
          </cell>
          <cell r="E323">
            <v>1486.3999999999999</v>
          </cell>
          <cell r="F323">
            <v>114.33846153846154</v>
          </cell>
          <cell r="G323">
            <v>13.2</v>
          </cell>
          <cell r="H323">
            <v>0.88805166846071049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B324" t="str">
            <v>99-00</v>
          </cell>
          <cell r="C324">
            <v>386</v>
          </cell>
          <cell r="D324">
            <v>1300</v>
          </cell>
          <cell r="E324">
            <v>1185.5</v>
          </cell>
          <cell r="F324">
            <v>91.192307692307693</v>
          </cell>
          <cell r="G324">
            <v>12</v>
          </cell>
          <cell r="H324">
            <v>1.0122311261071277</v>
          </cell>
        </row>
        <row r="325">
          <cell r="B325" t="str">
            <v>00-01</v>
          </cell>
          <cell r="C325">
            <v>386</v>
          </cell>
          <cell r="D325">
            <v>1200</v>
          </cell>
          <cell r="E325">
            <v>427.45</v>
          </cell>
          <cell r="F325">
            <v>35.619999999999997</v>
          </cell>
          <cell r="G325">
            <v>8.66</v>
          </cell>
          <cell r="H325">
            <v>2.0299999999999998</v>
          </cell>
        </row>
        <row r="326">
          <cell r="A326" t="str">
            <v>Average last 5 years</v>
          </cell>
          <cell r="B326">
            <v>0</v>
          </cell>
          <cell r="C326">
            <v>0</v>
          </cell>
          <cell r="D326">
            <v>1196</v>
          </cell>
          <cell r="E326">
            <v>1483.2539999999999</v>
          </cell>
          <cell r="F326">
            <v>125.57691181622542</v>
          </cell>
          <cell r="G326">
            <v>12.296200000000002</v>
          </cell>
          <cell r="H326">
            <v>0.84369671239410449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M.P.CHAMBAL</v>
          </cell>
          <cell r="B327" t="str">
            <v>88-89</v>
          </cell>
          <cell r="C327">
            <v>193</v>
          </cell>
          <cell r="D327">
            <v>650</v>
          </cell>
          <cell r="E327">
            <v>577.5</v>
          </cell>
          <cell r="F327">
            <v>88.84615384615384</v>
          </cell>
          <cell r="G327">
            <v>0</v>
          </cell>
          <cell r="H327">
            <v>0</v>
          </cell>
        </row>
        <row r="328">
          <cell r="B328" t="str">
            <v>89-90</v>
          </cell>
          <cell r="C328">
            <v>193</v>
          </cell>
          <cell r="D328">
            <v>650</v>
          </cell>
          <cell r="E328">
            <v>453.255</v>
          </cell>
          <cell r="F328">
            <v>69.731538461538463</v>
          </cell>
          <cell r="G328">
            <v>6</v>
          </cell>
          <cell r="H328">
            <v>1.3237581493861073</v>
          </cell>
        </row>
        <row r="329">
          <cell r="B329" t="str">
            <v>90-91</v>
          </cell>
          <cell r="C329">
            <v>193</v>
          </cell>
          <cell r="D329">
            <v>575</v>
          </cell>
          <cell r="E329">
            <v>458.79999999999995</v>
          </cell>
          <cell r="F329">
            <v>79.79130434782607</v>
          </cell>
          <cell r="G329">
            <v>2.5</v>
          </cell>
          <cell r="H329">
            <v>0.54489973844812556</v>
          </cell>
        </row>
        <row r="330">
          <cell r="B330" t="str">
            <v>91-92</v>
          </cell>
          <cell r="C330">
            <v>193</v>
          </cell>
          <cell r="D330">
            <v>575</v>
          </cell>
          <cell r="E330">
            <v>781.16500000000008</v>
          </cell>
          <cell r="F330">
            <v>135.85478260869567</v>
          </cell>
          <cell r="G330">
            <v>4.3</v>
          </cell>
          <cell r="H330">
            <v>0.5504598900360359</v>
          </cell>
        </row>
        <row r="331">
          <cell r="B331" t="str">
            <v>92-93</v>
          </cell>
          <cell r="C331">
            <v>193</v>
          </cell>
          <cell r="D331">
            <v>575</v>
          </cell>
          <cell r="E331">
            <v>619.69500000000005</v>
          </cell>
          <cell r="F331">
            <v>107.77304347826089</v>
          </cell>
          <cell r="G331">
            <v>4.1999999999999993</v>
          </cell>
          <cell r="H331">
            <v>0.67775276547333752</v>
          </cell>
        </row>
        <row r="332">
          <cell r="B332" t="str">
            <v>93-94</v>
          </cell>
          <cell r="C332">
            <v>193</v>
          </cell>
          <cell r="D332">
            <v>750</v>
          </cell>
          <cell r="E332">
            <v>516.14940000000001</v>
          </cell>
          <cell r="F332">
            <v>68.819919999999996</v>
          </cell>
          <cell r="G332">
            <v>7.39</v>
          </cell>
          <cell r="H332">
            <v>1.4317559993288764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B333" t="str">
            <v>94-95</v>
          </cell>
          <cell r="C333">
            <v>193</v>
          </cell>
          <cell r="D333">
            <v>600</v>
          </cell>
          <cell r="E333">
            <v>702.3</v>
          </cell>
          <cell r="F333">
            <v>117.05</v>
          </cell>
          <cell r="G333">
            <v>6.1</v>
          </cell>
          <cell r="H333">
            <v>0.86857468318382458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B334" t="str">
            <v>95-96</v>
          </cell>
          <cell r="C334">
            <v>193</v>
          </cell>
          <cell r="D334">
            <v>530</v>
          </cell>
          <cell r="E334">
            <v>821.15</v>
          </cell>
          <cell r="F334">
            <v>154.93396226415095</v>
          </cell>
          <cell r="G334">
            <v>7.1000000000000005</v>
          </cell>
          <cell r="H334">
            <v>0.8646410521829142</v>
          </cell>
        </row>
        <row r="335">
          <cell r="B335" t="str">
            <v>96-97</v>
          </cell>
          <cell r="C335">
            <v>193</v>
          </cell>
          <cell r="D335">
            <v>580</v>
          </cell>
          <cell r="E335">
            <v>869.75</v>
          </cell>
          <cell r="F335">
            <v>149.95689655172413</v>
          </cell>
          <cell r="G335">
            <v>5.25</v>
          </cell>
          <cell r="H335">
            <v>0.60362173038229372</v>
          </cell>
        </row>
        <row r="336">
          <cell r="B336" t="str">
            <v>97-98</v>
          </cell>
          <cell r="C336">
            <v>193</v>
          </cell>
          <cell r="D336">
            <v>580</v>
          </cell>
          <cell r="E336">
            <v>681.28499999999997</v>
          </cell>
          <cell r="F336">
            <v>117.46293103448276</v>
          </cell>
          <cell r="G336">
            <v>5.7904999999999998</v>
          </cell>
          <cell r="H336">
            <v>0.84993798483747618</v>
          </cell>
        </row>
        <row r="337">
          <cell r="B337" t="str">
            <v>98-99</v>
          </cell>
          <cell r="C337">
            <v>193</v>
          </cell>
          <cell r="D337">
            <v>650</v>
          </cell>
          <cell r="E337">
            <v>743.19999999999993</v>
          </cell>
          <cell r="F337">
            <v>114.33846153846154</v>
          </cell>
          <cell r="G337">
            <v>6.6</v>
          </cell>
          <cell r="H337">
            <v>0.88805166846071049</v>
          </cell>
        </row>
        <row r="338">
          <cell r="B338" t="str">
            <v>99-00</v>
          </cell>
          <cell r="C338">
            <v>193</v>
          </cell>
          <cell r="D338">
            <v>650</v>
          </cell>
          <cell r="E338">
            <v>592.75</v>
          </cell>
          <cell r="F338">
            <v>91.192307692307693</v>
          </cell>
          <cell r="G338">
            <v>6</v>
          </cell>
          <cell r="H338">
            <v>1.0122311261071277</v>
          </cell>
        </row>
        <row r="339">
          <cell r="B339" t="str">
            <v>00-01</v>
          </cell>
          <cell r="C339">
            <v>193</v>
          </cell>
          <cell r="D339">
            <v>600</v>
          </cell>
          <cell r="E339">
            <v>213.72</v>
          </cell>
          <cell r="F339">
            <v>35.619999999999997</v>
          </cell>
          <cell r="G339">
            <v>4.33</v>
          </cell>
          <cell r="H339">
            <v>2.0299999999999998</v>
          </cell>
        </row>
        <row r="340">
          <cell r="A340" t="str">
            <v>Average last 5 years</v>
          </cell>
          <cell r="B340">
            <v>0</v>
          </cell>
          <cell r="C340">
            <v>0</v>
          </cell>
          <cell r="D340">
            <v>598</v>
          </cell>
          <cell r="E340">
            <v>741.62699999999995</v>
          </cell>
          <cell r="F340">
            <v>125.57691181622542</v>
          </cell>
          <cell r="G340">
            <v>6.1481000000000012</v>
          </cell>
          <cell r="H340">
            <v>0.84369671239410449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 t="str">
            <v>PENCH</v>
          </cell>
          <cell r="B341" t="str">
            <v>88-89</v>
          </cell>
          <cell r="C341">
            <v>160</v>
          </cell>
          <cell r="D341">
            <v>240</v>
          </cell>
          <cell r="E341">
            <v>248</v>
          </cell>
          <cell r="F341">
            <v>103.33333333333333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B342" t="str">
            <v>89-90</v>
          </cell>
          <cell r="C342">
            <v>160</v>
          </cell>
          <cell r="D342">
            <v>240</v>
          </cell>
          <cell r="E342">
            <v>212.32</v>
          </cell>
          <cell r="F342">
            <v>88.46</v>
          </cell>
          <cell r="G342">
            <v>0.2</v>
          </cell>
          <cell r="H342">
            <v>0.08</v>
          </cell>
          <cell r="I342">
            <v>160</v>
          </cell>
          <cell r="J342">
            <v>306</v>
          </cell>
          <cell r="K342">
            <v>0</v>
          </cell>
          <cell r="L342">
            <v>0</v>
          </cell>
          <cell r="M342">
            <v>464.6</v>
          </cell>
          <cell r="N342">
            <v>478.73</v>
          </cell>
          <cell r="O342" t="str">
            <v>13.09.89</v>
          </cell>
          <cell r="P342">
            <v>463.3</v>
          </cell>
          <cell r="Q342" t="str">
            <v>28.06.89</v>
          </cell>
        </row>
        <row r="343">
          <cell r="B343" t="str">
            <v>90-91</v>
          </cell>
          <cell r="C343">
            <v>160</v>
          </cell>
          <cell r="D343">
            <v>390</v>
          </cell>
          <cell r="E343">
            <v>340.8</v>
          </cell>
          <cell r="F343">
            <v>87.384615384615387</v>
          </cell>
          <cell r="G343">
            <v>0.2</v>
          </cell>
          <cell r="H343">
            <v>5.8685446009389672E-2</v>
          </cell>
          <cell r="I343">
            <v>160</v>
          </cell>
          <cell r="J343">
            <v>1432</v>
          </cell>
          <cell r="K343">
            <v>984.66</v>
          </cell>
          <cell r="L343">
            <v>984.66</v>
          </cell>
          <cell r="M343">
            <v>477.76</v>
          </cell>
          <cell r="N343">
            <v>488.35</v>
          </cell>
          <cell r="O343" t="str">
            <v>13.10.90</v>
          </cell>
          <cell r="P343">
            <v>462.1</v>
          </cell>
          <cell r="Q343" t="str">
            <v>01.06.90</v>
          </cell>
        </row>
        <row r="344">
          <cell r="B344" t="str">
            <v>91-92</v>
          </cell>
          <cell r="C344">
            <v>160</v>
          </cell>
          <cell r="D344">
            <v>390</v>
          </cell>
          <cell r="E344">
            <v>286.27999999999997</v>
          </cell>
          <cell r="F344">
            <v>73.405128205128193</v>
          </cell>
          <cell r="G344">
            <v>0.2</v>
          </cell>
          <cell r="H344">
            <v>6.9861673885706313E-2</v>
          </cell>
          <cell r="I344">
            <v>150</v>
          </cell>
          <cell r="J344">
            <v>678</v>
          </cell>
          <cell r="K344">
            <v>874.4</v>
          </cell>
          <cell r="L344">
            <v>874.4</v>
          </cell>
          <cell r="M344">
            <v>464.42</v>
          </cell>
          <cell r="N344">
            <v>484.14</v>
          </cell>
          <cell r="O344" t="str">
            <v>14.09.91</v>
          </cell>
          <cell r="P344">
            <v>464.51</v>
          </cell>
          <cell r="Q344" t="str">
            <v>31.03.92</v>
          </cell>
        </row>
        <row r="345">
          <cell r="B345" t="str">
            <v>92-93</v>
          </cell>
          <cell r="C345">
            <v>160</v>
          </cell>
          <cell r="D345">
            <v>320</v>
          </cell>
          <cell r="E345">
            <v>273.24</v>
          </cell>
          <cell r="F345">
            <v>85.387500000000003</v>
          </cell>
          <cell r="G345">
            <v>0.3</v>
          </cell>
          <cell r="H345">
            <v>0.10979358805445762</v>
          </cell>
          <cell r="I345">
            <v>160</v>
          </cell>
          <cell r="J345">
            <v>1056</v>
          </cell>
          <cell r="K345">
            <v>659.9</v>
          </cell>
          <cell r="L345">
            <v>659.9</v>
          </cell>
          <cell r="M345">
            <v>474.9</v>
          </cell>
          <cell r="N345">
            <v>487.91</v>
          </cell>
          <cell r="O345" t="str">
            <v>15.09.92</v>
          </cell>
          <cell r="P345">
            <v>453.92</v>
          </cell>
          <cell r="Q345" t="str">
            <v>19.06.92</v>
          </cell>
        </row>
        <row r="346">
          <cell r="B346" t="str">
            <v>93-94</v>
          </cell>
          <cell r="C346">
            <v>160</v>
          </cell>
          <cell r="D346">
            <v>390</v>
          </cell>
          <cell r="E346">
            <v>400.93799999999999</v>
          </cell>
          <cell r="F346">
            <v>102.80461538461537</v>
          </cell>
          <cell r="G346">
            <v>0.5</v>
          </cell>
          <cell r="H346">
            <v>0.12470756076999437</v>
          </cell>
          <cell r="I346">
            <v>82</v>
          </cell>
          <cell r="J346">
            <v>1993</v>
          </cell>
          <cell r="K346">
            <v>1096.8499999999999</v>
          </cell>
          <cell r="L346">
            <v>1096.8499999999999</v>
          </cell>
          <cell r="M346">
            <v>483.64</v>
          </cell>
          <cell r="N346">
            <v>490.18</v>
          </cell>
          <cell r="O346" t="str">
            <v>27.09.94</v>
          </cell>
          <cell r="P346">
            <v>468.34</v>
          </cell>
          <cell r="Q346" t="str">
            <v>15.06.93</v>
          </cell>
        </row>
        <row r="347">
          <cell r="B347" t="str">
            <v>94-95</v>
          </cell>
          <cell r="C347">
            <v>160</v>
          </cell>
          <cell r="D347">
            <v>450</v>
          </cell>
          <cell r="E347">
            <v>609.79999999999995</v>
          </cell>
          <cell r="F347">
            <v>135.51111111111109</v>
          </cell>
          <cell r="G347">
            <v>1.6766179999999999</v>
          </cell>
          <cell r="H347">
            <v>0.27494555591997377</v>
          </cell>
          <cell r="I347">
            <v>160</v>
          </cell>
          <cell r="J347">
            <v>3286</v>
          </cell>
          <cell r="K347">
            <v>1773.508</v>
          </cell>
          <cell r="L347">
            <v>1773.508</v>
          </cell>
          <cell r="M347">
            <v>476.6</v>
          </cell>
          <cell r="N347">
            <v>490.43</v>
          </cell>
          <cell r="O347" t="str">
            <v>06.09.94</v>
          </cell>
          <cell r="P347">
            <v>474.65</v>
          </cell>
          <cell r="Q347" t="str">
            <v>30.06.94</v>
          </cell>
        </row>
        <row r="348">
          <cell r="B348" t="str">
            <v>95-96</v>
          </cell>
          <cell r="C348">
            <v>160</v>
          </cell>
          <cell r="D348">
            <v>450</v>
          </cell>
          <cell r="E348">
            <v>409.3</v>
          </cell>
          <cell r="F348">
            <v>90.955555555555549</v>
          </cell>
          <cell r="G348">
            <v>1.2</v>
          </cell>
          <cell r="H348">
            <v>0.29318348399706817</v>
          </cell>
          <cell r="I348">
            <v>160</v>
          </cell>
          <cell r="J348">
            <v>1304.69</v>
          </cell>
          <cell r="K348">
            <v>1237.548</v>
          </cell>
          <cell r="L348">
            <v>1237.548</v>
          </cell>
          <cell r="M348">
            <v>472.9</v>
          </cell>
          <cell r="N348">
            <v>486</v>
          </cell>
          <cell r="O348" t="str">
            <v>15.09.95</v>
          </cell>
          <cell r="P348">
            <v>468.55</v>
          </cell>
          <cell r="Q348" t="str">
            <v>30.06.95</v>
          </cell>
        </row>
        <row r="349">
          <cell r="B349" t="str">
            <v>96-97</v>
          </cell>
          <cell r="C349">
            <v>160</v>
          </cell>
          <cell r="D349">
            <v>525</v>
          </cell>
          <cell r="E349">
            <v>292.8</v>
          </cell>
          <cell r="F349">
            <v>55.771428571428572</v>
          </cell>
          <cell r="G349">
            <v>1</v>
          </cell>
          <cell r="H349">
            <v>0.34153005464480873</v>
          </cell>
          <cell r="I349">
            <v>160</v>
          </cell>
          <cell r="J349">
            <v>794.8</v>
          </cell>
          <cell r="K349">
            <v>0</v>
          </cell>
          <cell r="L349">
            <v>0</v>
          </cell>
          <cell r="M349">
            <v>467.3</v>
          </cell>
          <cell r="N349">
            <v>483.05</v>
          </cell>
          <cell r="O349" t="str">
            <v>30.09.96</v>
          </cell>
          <cell r="P349">
            <v>463.6</v>
          </cell>
          <cell r="Q349" t="str">
            <v>15.06.96</v>
          </cell>
        </row>
        <row r="350">
          <cell r="B350" t="str">
            <v>97-98</v>
          </cell>
          <cell r="C350">
            <v>160</v>
          </cell>
          <cell r="D350">
            <v>525</v>
          </cell>
          <cell r="E350">
            <v>474.97</v>
          </cell>
          <cell r="F350">
            <v>90.470476190476191</v>
          </cell>
          <cell r="G350">
            <v>1.032</v>
          </cell>
          <cell r="H350">
            <v>0.21727688064509337</v>
          </cell>
          <cell r="I350">
            <v>160</v>
          </cell>
          <cell r="J350">
            <v>3261.21</v>
          </cell>
          <cell r="K350">
            <v>911.9</v>
          </cell>
          <cell r="L350">
            <v>0</v>
          </cell>
          <cell r="M350">
            <v>486.66</v>
          </cell>
          <cell r="N350">
            <v>490.13</v>
          </cell>
          <cell r="O350" t="str">
            <v>31.12.97</v>
          </cell>
          <cell r="P350">
            <v>462.88</v>
          </cell>
          <cell r="Q350" t="str">
            <v>01.07.97</v>
          </cell>
        </row>
        <row r="351">
          <cell r="B351" t="str">
            <v>98-99</v>
          </cell>
          <cell r="C351">
            <v>160</v>
          </cell>
          <cell r="D351">
            <v>525</v>
          </cell>
          <cell r="E351">
            <v>561.1</v>
          </cell>
          <cell r="F351">
            <v>106.87619047619047</v>
          </cell>
          <cell r="G351">
            <v>1.1000000000000001</v>
          </cell>
          <cell r="H351">
            <v>0.19604348600962396</v>
          </cell>
          <cell r="I351">
            <v>160</v>
          </cell>
          <cell r="J351">
            <v>1358.9</v>
          </cell>
          <cell r="K351">
            <v>911.9</v>
          </cell>
          <cell r="L351">
            <v>0</v>
          </cell>
          <cell r="M351">
            <v>481.29</v>
          </cell>
          <cell r="N351">
            <v>490</v>
          </cell>
          <cell r="O351" t="str">
            <v>11.11.98</v>
          </cell>
          <cell r="P351">
            <v>477.5</v>
          </cell>
          <cell r="Q351" t="str">
            <v>27.06.98</v>
          </cell>
        </row>
        <row r="352">
          <cell r="B352" t="str">
            <v>99-00</v>
          </cell>
          <cell r="C352">
            <v>160</v>
          </cell>
          <cell r="D352">
            <v>525</v>
          </cell>
          <cell r="E352">
            <v>560.5</v>
          </cell>
          <cell r="F352">
            <v>106.8</v>
          </cell>
          <cell r="G352">
            <v>2.1</v>
          </cell>
          <cell r="H352">
            <v>0.37466547725245319</v>
          </cell>
          <cell r="I352">
            <v>160</v>
          </cell>
          <cell r="J352">
            <v>2994</v>
          </cell>
          <cell r="K352">
            <v>1635.48</v>
          </cell>
          <cell r="L352">
            <v>0</v>
          </cell>
          <cell r="M352">
            <v>478.86</v>
          </cell>
          <cell r="N352">
            <v>490.08</v>
          </cell>
          <cell r="O352">
            <v>0</v>
          </cell>
          <cell r="P352">
            <v>476.93</v>
          </cell>
        </row>
        <row r="353">
          <cell r="B353" t="str">
            <v>00-01</v>
          </cell>
          <cell r="C353">
            <v>160</v>
          </cell>
          <cell r="D353">
            <v>550</v>
          </cell>
          <cell r="E353">
            <v>284.22000000000003</v>
          </cell>
          <cell r="F353">
            <v>51.68</v>
          </cell>
          <cell r="G353">
            <v>0.73</v>
          </cell>
          <cell r="H353">
            <v>0.26</v>
          </cell>
          <cell r="I353">
            <v>164</v>
          </cell>
          <cell r="J353">
            <v>0</v>
          </cell>
          <cell r="K353">
            <v>0</v>
          </cell>
          <cell r="L353">
            <v>0</v>
          </cell>
          <cell r="M353">
            <v>463.46</v>
          </cell>
        </row>
        <row r="354">
          <cell r="A354" t="str">
            <v>Average last 5 years</v>
          </cell>
          <cell r="B354">
            <v>0</v>
          </cell>
          <cell r="C354">
            <v>0</v>
          </cell>
          <cell r="D354">
            <v>510</v>
          </cell>
          <cell r="E354">
            <v>459.73400000000004</v>
          </cell>
          <cell r="F354">
            <v>90.174730158730156</v>
          </cell>
          <cell r="G354">
            <v>1.4324000000000001</v>
          </cell>
          <cell r="H354">
            <v>0.2845398765098095</v>
          </cell>
          <cell r="I354">
            <v>160</v>
          </cell>
          <cell r="J354">
            <v>1942.72</v>
          </cell>
          <cell r="K354">
            <v>939.36559999999986</v>
          </cell>
          <cell r="L354">
            <v>247.50960000000001</v>
          </cell>
          <cell r="M354">
            <v>477.40200000000004</v>
          </cell>
          <cell r="N354">
            <v>487.92200000000003</v>
          </cell>
          <cell r="O354">
            <v>0</v>
          </cell>
          <cell r="P354">
            <v>469.43600000000004</v>
          </cell>
          <cell r="Q354">
            <v>0</v>
          </cell>
        </row>
        <row r="355">
          <cell r="A355" t="str">
            <v>STATE  LOAD  DESPATCH  CENTRE  M.P.E.B.  JABALPUR</v>
          </cell>
        </row>
        <row r="356">
          <cell r="A356" t="str">
            <v>OTHER HYDEL</v>
          </cell>
        </row>
        <row r="357">
          <cell r="A357" t="str">
            <v>STATION NAME</v>
          </cell>
          <cell r="B357" t="str">
            <v>YEAR</v>
          </cell>
          <cell r="C357" t="str">
            <v>CAPACITY</v>
          </cell>
          <cell r="D357" t="str">
            <v>TARGET</v>
          </cell>
          <cell r="E357" t="str">
            <v>ACTUAL GENE.</v>
          </cell>
          <cell r="F357" t="str">
            <v>ACHIEVE-MENT</v>
          </cell>
          <cell r="G357" t="str">
            <v>AUXILIARY CONSUMPTION</v>
          </cell>
          <cell r="H357">
            <v>0</v>
          </cell>
          <cell r="I357" t="str">
            <v>MAXIMUM DEMAND</v>
          </cell>
          <cell r="J357" t="str">
            <v>WATER INFLOW</v>
          </cell>
          <cell r="K357" t="str">
            <v>WATER CONSUMED</v>
          </cell>
          <cell r="L357" t="str">
            <v>WATER CONSUMED</v>
          </cell>
          <cell r="M357" t="str">
            <v>LEVEL AT THE END</v>
          </cell>
          <cell r="N357" t="str">
            <v>MAXIMUM LEVEL</v>
          </cell>
          <cell r="O357">
            <v>0</v>
          </cell>
          <cell r="P357" t="str">
            <v>MINIMUM LEVEL</v>
          </cell>
        </row>
        <row r="358">
          <cell r="C358" t="str">
            <v>MW</v>
          </cell>
          <cell r="D358" t="str">
            <v>MKwh</v>
          </cell>
          <cell r="E358" t="str">
            <v>MKwh</v>
          </cell>
          <cell r="F358" t="str">
            <v>%</v>
          </cell>
          <cell r="G358" t="str">
            <v>MKwh</v>
          </cell>
          <cell r="H358" t="str">
            <v>%</v>
          </cell>
          <cell r="I358" t="str">
            <v>MW</v>
          </cell>
          <cell r="J358" t="str">
            <v>MAFT</v>
          </cell>
          <cell r="K358" t="str">
            <v>MCM</v>
          </cell>
          <cell r="L358" t="str">
            <v>MCM</v>
          </cell>
          <cell r="M358" t="str">
            <v>FT / M</v>
          </cell>
          <cell r="N358" t="str">
            <v>FT / M</v>
          </cell>
          <cell r="O358" t="str">
            <v>DATE</v>
          </cell>
          <cell r="P358" t="str">
            <v>FT / M</v>
          </cell>
          <cell r="Q358" t="str">
            <v>DATE</v>
          </cell>
        </row>
        <row r="359">
          <cell r="A359" t="str">
            <v>BARGI</v>
          </cell>
          <cell r="B359" t="str">
            <v>88-89</v>
          </cell>
          <cell r="C359">
            <v>90</v>
          </cell>
          <cell r="D359">
            <v>100</v>
          </cell>
          <cell r="E359">
            <v>142</v>
          </cell>
          <cell r="F359">
            <v>142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B360" t="str">
            <v>89-90</v>
          </cell>
          <cell r="C360">
            <v>90</v>
          </cell>
          <cell r="D360">
            <v>140</v>
          </cell>
          <cell r="E360">
            <v>277.95</v>
          </cell>
          <cell r="F360">
            <v>198.54</v>
          </cell>
          <cell r="G360">
            <v>0.1</v>
          </cell>
          <cell r="H360">
            <v>0.04</v>
          </cell>
          <cell r="I360">
            <v>91</v>
          </cell>
          <cell r="J360">
            <v>0</v>
          </cell>
          <cell r="K360">
            <v>0</v>
          </cell>
          <cell r="L360">
            <v>0</v>
          </cell>
          <cell r="M360">
            <v>410.2</v>
          </cell>
          <cell r="N360">
            <v>418.7</v>
          </cell>
          <cell r="O360" t="str">
            <v>30.09.89</v>
          </cell>
          <cell r="P360">
            <v>403.9</v>
          </cell>
          <cell r="Q360" t="str">
            <v>22.06.89</v>
          </cell>
        </row>
        <row r="361">
          <cell r="B361" t="str">
            <v>90-91</v>
          </cell>
          <cell r="C361">
            <v>90</v>
          </cell>
          <cell r="D361">
            <v>200</v>
          </cell>
          <cell r="E361">
            <v>480.44</v>
          </cell>
          <cell r="F361">
            <v>240.22</v>
          </cell>
          <cell r="G361">
            <v>0.1</v>
          </cell>
          <cell r="H361">
            <v>2.0814253600865872E-2</v>
          </cell>
          <cell r="I361">
            <v>92</v>
          </cell>
          <cell r="J361">
            <v>0</v>
          </cell>
          <cell r="K361">
            <v>4279.8900000000003</v>
          </cell>
          <cell r="L361">
            <v>4279.8900000000003</v>
          </cell>
          <cell r="M361">
            <v>416.6</v>
          </cell>
          <cell r="N361">
            <v>422.76</v>
          </cell>
          <cell r="O361" t="str">
            <v>08.10.90</v>
          </cell>
          <cell r="P361">
            <v>406.65</v>
          </cell>
          <cell r="Q361" t="str">
            <v>19.06.90</v>
          </cell>
        </row>
        <row r="362">
          <cell r="B362" t="str">
            <v>91-92</v>
          </cell>
          <cell r="C362">
            <v>90</v>
          </cell>
          <cell r="D362">
            <v>250</v>
          </cell>
          <cell r="E362">
            <v>520.04999999999995</v>
          </cell>
          <cell r="F362">
            <v>208.01999999999998</v>
          </cell>
          <cell r="G362">
            <v>0.1</v>
          </cell>
          <cell r="H362">
            <v>1.9228920296125374E-2</v>
          </cell>
          <cell r="I362">
            <v>94</v>
          </cell>
          <cell r="J362">
            <v>0</v>
          </cell>
          <cell r="K362">
            <v>4609.5</v>
          </cell>
          <cell r="L362">
            <v>4609.5</v>
          </cell>
          <cell r="M362">
            <v>409.05</v>
          </cell>
          <cell r="N362">
            <v>421.6</v>
          </cell>
          <cell r="O362" t="str">
            <v>29.08.91</v>
          </cell>
          <cell r="P362">
            <v>408.6</v>
          </cell>
          <cell r="Q362" t="str">
            <v>15.07.91</v>
          </cell>
        </row>
        <row r="363">
          <cell r="B363" t="str">
            <v>92-93</v>
          </cell>
          <cell r="C363">
            <v>90</v>
          </cell>
          <cell r="D363">
            <v>400</v>
          </cell>
          <cell r="E363">
            <v>368.81</v>
          </cell>
          <cell r="F363">
            <v>92.202500000000001</v>
          </cell>
          <cell r="G363">
            <v>0.1</v>
          </cell>
          <cell r="H363">
            <v>2.7114232260513543E-2</v>
          </cell>
          <cell r="I363">
            <v>96</v>
          </cell>
          <cell r="J363">
            <v>0</v>
          </cell>
          <cell r="K363">
            <v>3105.7</v>
          </cell>
          <cell r="L363">
            <v>3105.7</v>
          </cell>
          <cell r="M363">
            <v>414.4</v>
          </cell>
          <cell r="N363">
            <v>422.75</v>
          </cell>
          <cell r="O363" t="str">
            <v>11.09.92</v>
          </cell>
          <cell r="P363">
            <v>404.6</v>
          </cell>
          <cell r="Q363" t="str">
            <v>13.07.92</v>
          </cell>
        </row>
        <row r="364">
          <cell r="B364" t="str">
            <v>93-94</v>
          </cell>
          <cell r="C364">
            <v>90</v>
          </cell>
          <cell r="D364">
            <v>520</v>
          </cell>
          <cell r="E364">
            <v>539.36582999999996</v>
          </cell>
          <cell r="F364">
            <v>103.72419807692307</v>
          </cell>
          <cell r="G364">
            <v>0.1</v>
          </cell>
          <cell r="H364">
            <v>1.8540292031477043E-2</v>
          </cell>
          <cell r="I364">
            <v>90</v>
          </cell>
          <cell r="J364">
            <v>0</v>
          </cell>
          <cell r="K364">
            <v>4484.13</v>
          </cell>
          <cell r="L364">
            <v>4484.13</v>
          </cell>
          <cell r="M364">
            <v>413.55</v>
          </cell>
          <cell r="N364">
            <v>422.45</v>
          </cell>
          <cell r="O364" t="str">
            <v>16.10.94</v>
          </cell>
          <cell r="P364">
            <v>408.9</v>
          </cell>
          <cell r="Q364" t="str">
            <v>08.07.94</v>
          </cell>
        </row>
        <row r="365">
          <cell r="B365" t="str">
            <v>94-95</v>
          </cell>
          <cell r="C365">
            <v>90</v>
          </cell>
          <cell r="D365">
            <v>470</v>
          </cell>
          <cell r="E365">
            <v>533.1</v>
          </cell>
          <cell r="F365">
            <v>113.42553191489361</v>
          </cell>
          <cell r="G365">
            <v>0.1</v>
          </cell>
          <cell r="H365">
            <v>1.8758206715438003E-2</v>
          </cell>
          <cell r="I365">
            <v>90</v>
          </cell>
          <cell r="J365">
            <v>22742</v>
          </cell>
          <cell r="K365">
            <v>4573</v>
          </cell>
          <cell r="L365">
            <v>4573</v>
          </cell>
          <cell r="M365">
            <v>415.6</v>
          </cell>
          <cell r="N365">
            <v>422.75</v>
          </cell>
          <cell r="O365" t="str">
            <v>01.10.94</v>
          </cell>
          <cell r="P365">
            <v>405.9</v>
          </cell>
          <cell r="Q365" t="str">
            <v>19.06.94</v>
          </cell>
        </row>
        <row r="366">
          <cell r="B366" t="str">
            <v>95-96</v>
          </cell>
          <cell r="C366">
            <v>90</v>
          </cell>
          <cell r="D366">
            <v>540</v>
          </cell>
          <cell r="E366">
            <v>561.9</v>
          </cell>
          <cell r="F366">
            <v>104.05555555555556</v>
          </cell>
          <cell r="G366">
            <v>0.1</v>
          </cell>
          <cell r="H366">
            <v>1.7796760989499911E-2</v>
          </cell>
          <cell r="I366">
            <v>90</v>
          </cell>
          <cell r="J366">
            <v>9012</v>
          </cell>
          <cell r="K366">
            <v>4894</v>
          </cell>
          <cell r="L366">
            <v>4894</v>
          </cell>
          <cell r="M366">
            <v>411.2</v>
          </cell>
          <cell r="N366">
            <v>422.45</v>
          </cell>
          <cell r="O366" t="str">
            <v>16.09.95</v>
          </cell>
          <cell r="P366">
            <v>409.35</v>
          </cell>
          <cell r="Q366" t="str">
            <v>06.07.95</v>
          </cell>
        </row>
        <row r="367">
          <cell r="B367" t="str">
            <v>96-97</v>
          </cell>
          <cell r="C367">
            <v>90</v>
          </cell>
          <cell r="D367">
            <v>540</v>
          </cell>
          <cell r="E367">
            <v>486.9</v>
          </cell>
          <cell r="F367">
            <v>90.166666666666671</v>
          </cell>
          <cell r="G367">
            <v>0.1</v>
          </cell>
          <cell r="H367">
            <v>2.0538098172109262E-2</v>
          </cell>
          <cell r="I367">
            <v>90</v>
          </cell>
          <cell r="J367">
            <v>18701</v>
          </cell>
          <cell r="K367">
            <v>0</v>
          </cell>
          <cell r="L367">
            <v>0</v>
          </cell>
          <cell r="M367">
            <v>411.35</v>
          </cell>
          <cell r="N367">
            <v>422.1</v>
          </cell>
          <cell r="O367" t="str">
            <v>20.09.96</v>
          </cell>
          <cell r="P367">
            <v>405.05</v>
          </cell>
          <cell r="Q367" t="str">
            <v>14.07.96</v>
          </cell>
        </row>
        <row r="368">
          <cell r="B368" t="str">
            <v>97-98</v>
          </cell>
          <cell r="C368">
            <v>90</v>
          </cell>
          <cell r="D368">
            <v>540</v>
          </cell>
          <cell r="E368">
            <v>567.63</v>
          </cell>
          <cell r="F368">
            <v>105.11666666666666</v>
          </cell>
          <cell r="G368">
            <v>0.11</v>
          </cell>
          <cell r="H368">
            <v>1.9378820710674208E-2</v>
          </cell>
          <cell r="I368">
            <v>90</v>
          </cell>
          <cell r="J368">
            <v>9016.1</v>
          </cell>
          <cell r="K368">
            <v>4491</v>
          </cell>
          <cell r="L368">
            <v>0</v>
          </cell>
          <cell r="M368">
            <v>416.75</v>
          </cell>
          <cell r="N368">
            <v>422.75</v>
          </cell>
          <cell r="O368" t="str">
            <v>17.09.97</v>
          </cell>
          <cell r="P368">
            <v>404.75</v>
          </cell>
          <cell r="Q368" t="str">
            <v>27.06.97</v>
          </cell>
        </row>
        <row r="369">
          <cell r="B369" t="str">
            <v>98-99</v>
          </cell>
          <cell r="C369">
            <v>90</v>
          </cell>
          <cell r="D369">
            <v>550</v>
          </cell>
          <cell r="E369">
            <v>652.70000000000005</v>
          </cell>
          <cell r="F369">
            <v>118.67272727272729</v>
          </cell>
          <cell r="G369">
            <v>0.1</v>
          </cell>
          <cell r="H369">
            <v>1.5320974413972727E-2</v>
          </cell>
          <cell r="I369">
            <v>90</v>
          </cell>
          <cell r="J369">
            <v>0</v>
          </cell>
          <cell r="K369">
            <v>0</v>
          </cell>
          <cell r="L369">
            <v>0</v>
          </cell>
          <cell r="M369">
            <v>410.45</v>
          </cell>
          <cell r="N369">
            <v>422.76</v>
          </cell>
          <cell r="O369" t="str">
            <v>19.09.98</v>
          </cell>
          <cell r="P369">
            <v>407.5</v>
          </cell>
          <cell r="Q369" t="str">
            <v>11.06.98</v>
          </cell>
        </row>
        <row r="370">
          <cell r="B370" t="str">
            <v>99-00</v>
          </cell>
          <cell r="C370">
            <v>90</v>
          </cell>
          <cell r="D370">
            <v>550</v>
          </cell>
          <cell r="E370">
            <v>480.3</v>
          </cell>
          <cell r="F370">
            <v>87.3</v>
          </cell>
          <cell r="G370">
            <v>0.6</v>
          </cell>
          <cell r="H370">
            <v>0.12492192379762648</v>
          </cell>
          <cell r="I370">
            <v>90</v>
          </cell>
          <cell r="J370">
            <v>22028.13</v>
          </cell>
          <cell r="K370">
            <v>4179.07</v>
          </cell>
          <cell r="L370">
            <v>0</v>
          </cell>
          <cell r="M370">
            <v>411.05</v>
          </cell>
          <cell r="N370">
            <v>423.55</v>
          </cell>
          <cell r="O370">
            <v>0</v>
          </cell>
          <cell r="P370">
            <v>406.9</v>
          </cell>
        </row>
        <row r="371">
          <cell r="B371" t="str">
            <v>00-01</v>
          </cell>
          <cell r="C371">
            <v>90</v>
          </cell>
          <cell r="D371">
            <v>550</v>
          </cell>
          <cell r="E371">
            <v>363.84</v>
          </cell>
          <cell r="F371">
            <v>66.150000000000006</v>
          </cell>
          <cell r="G371">
            <v>0.61</v>
          </cell>
          <cell r="H371">
            <v>0.16765611257695692</v>
          </cell>
          <cell r="I371">
            <v>90</v>
          </cell>
          <cell r="J371">
            <v>0</v>
          </cell>
          <cell r="K371">
            <v>0</v>
          </cell>
          <cell r="L371">
            <v>0</v>
          </cell>
          <cell r="M371">
            <v>410</v>
          </cell>
        </row>
        <row r="372">
          <cell r="A372" t="str">
            <v>Average last 5 years</v>
          </cell>
          <cell r="B372">
            <v>0</v>
          </cell>
          <cell r="C372">
            <v>0</v>
          </cell>
          <cell r="D372">
            <v>544</v>
          </cell>
          <cell r="E372">
            <v>549.88600000000008</v>
          </cell>
          <cell r="F372">
            <v>101.06232323232324</v>
          </cell>
          <cell r="G372">
            <v>0.20200000000000001</v>
          </cell>
          <cell r="H372">
            <v>3.9591315616776521E-2</v>
          </cell>
          <cell r="I372">
            <v>90</v>
          </cell>
          <cell r="J372">
            <v>11751.446</v>
          </cell>
          <cell r="K372">
            <v>2712.8139999999999</v>
          </cell>
          <cell r="L372">
            <v>978.8</v>
          </cell>
          <cell r="M372">
            <v>412.16</v>
          </cell>
          <cell r="N372">
            <v>422.56200000000007</v>
          </cell>
          <cell r="O372">
            <v>0</v>
          </cell>
          <cell r="P372">
            <v>406.51</v>
          </cell>
          <cell r="Q372">
            <v>0</v>
          </cell>
        </row>
        <row r="373">
          <cell r="A373" t="str">
            <v>TONS</v>
          </cell>
          <cell r="B373" t="str">
            <v>88-89</v>
          </cell>
        </row>
        <row r="374">
          <cell r="B374" t="str">
            <v>89-90</v>
          </cell>
        </row>
        <row r="375">
          <cell r="B375" t="str">
            <v>90-91</v>
          </cell>
          <cell r="C375">
            <v>0</v>
          </cell>
          <cell r="D375">
            <v>50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91-92</v>
          </cell>
          <cell r="C376">
            <v>315</v>
          </cell>
          <cell r="D376">
            <v>761</v>
          </cell>
          <cell r="E376">
            <v>6.59</v>
          </cell>
          <cell r="F376">
            <v>0.86596583442838371</v>
          </cell>
          <cell r="G376">
            <v>0</v>
          </cell>
        </row>
        <row r="377">
          <cell r="B377" t="str">
            <v>92-93</v>
          </cell>
          <cell r="C377">
            <v>315</v>
          </cell>
          <cell r="D377">
            <v>700</v>
          </cell>
          <cell r="E377">
            <v>322.45</v>
          </cell>
          <cell r="F377">
            <v>46.064285714285717</v>
          </cell>
          <cell r="G377">
            <v>3.1</v>
          </cell>
          <cell r="H377">
            <v>0.96138936269189024</v>
          </cell>
          <cell r="I377">
            <v>315</v>
          </cell>
          <cell r="J377">
            <v>0</v>
          </cell>
          <cell r="K377">
            <v>0</v>
          </cell>
          <cell r="L377">
            <v>0</v>
          </cell>
          <cell r="M377">
            <v>277.8</v>
          </cell>
          <cell r="N377">
            <v>283.2</v>
          </cell>
          <cell r="O377" t="str">
            <v>17.09.92</v>
          </cell>
          <cell r="P377">
            <v>274.3</v>
          </cell>
          <cell r="Q377" t="str">
            <v>28.02.93</v>
          </cell>
        </row>
        <row r="378">
          <cell r="B378" t="str">
            <v>93-94</v>
          </cell>
          <cell r="C378">
            <v>315</v>
          </cell>
          <cell r="D378">
            <v>410</v>
          </cell>
          <cell r="E378">
            <v>300.02724999999998</v>
          </cell>
          <cell r="F378">
            <v>73.177378048780483</v>
          </cell>
          <cell r="G378">
            <v>2.15</v>
          </cell>
          <cell r="H378">
            <v>0.71660157535690516</v>
          </cell>
          <cell r="I378">
            <v>315</v>
          </cell>
          <cell r="J378">
            <v>0</v>
          </cell>
          <cell r="K378">
            <v>0</v>
          </cell>
          <cell r="L378">
            <v>0</v>
          </cell>
          <cell r="M378">
            <v>277.10000000000002</v>
          </cell>
          <cell r="N378">
            <v>280.5</v>
          </cell>
          <cell r="O378" t="str">
            <v>29.09.93</v>
          </cell>
          <cell r="P378">
            <v>275.7</v>
          </cell>
          <cell r="Q378" t="str">
            <v>18.04.93</v>
          </cell>
        </row>
        <row r="379">
          <cell r="B379" t="str">
            <v>94-95</v>
          </cell>
          <cell r="C379">
            <v>315</v>
          </cell>
          <cell r="D379">
            <v>350</v>
          </cell>
          <cell r="E379">
            <v>457</v>
          </cell>
          <cell r="F379">
            <v>130.57142857142858</v>
          </cell>
          <cell r="G379">
            <v>1.2</v>
          </cell>
          <cell r="H379">
            <v>0.26258205689277897</v>
          </cell>
          <cell r="I379">
            <v>315</v>
          </cell>
          <cell r="J379">
            <v>0</v>
          </cell>
          <cell r="K379">
            <v>0</v>
          </cell>
          <cell r="L379">
            <v>0</v>
          </cell>
          <cell r="M379">
            <v>277.10000000000002</v>
          </cell>
          <cell r="N379">
            <v>280.5</v>
          </cell>
          <cell r="O379" t="str">
            <v>21.09.94</v>
          </cell>
          <cell r="P379">
            <v>277.10000000000002</v>
          </cell>
          <cell r="Q379" t="str">
            <v>01.04.94</v>
          </cell>
        </row>
        <row r="380">
          <cell r="B380" t="str">
            <v>95-96</v>
          </cell>
          <cell r="C380">
            <v>315</v>
          </cell>
          <cell r="D380">
            <v>350</v>
          </cell>
          <cell r="E380">
            <v>257.3</v>
          </cell>
          <cell r="F380">
            <v>73.51428571428572</v>
          </cell>
          <cell r="G380">
            <v>1.5</v>
          </cell>
          <cell r="H380">
            <v>0.58297706956859696</v>
          </cell>
          <cell r="I380">
            <v>210</v>
          </cell>
          <cell r="J380">
            <v>0</v>
          </cell>
          <cell r="K380">
            <v>0</v>
          </cell>
          <cell r="L380">
            <v>0</v>
          </cell>
          <cell r="M380">
            <v>277.3</v>
          </cell>
          <cell r="N380">
            <v>280.39999999999998</v>
          </cell>
          <cell r="O380" t="str">
            <v>19.10.95</v>
          </cell>
          <cell r="P380">
            <v>277</v>
          </cell>
          <cell r="Q380" t="str">
            <v>05.07.95</v>
          </cell>
        </row>
        <row r="381">
          <cell r="B381" t="str">
            <v>96-97</v>
          </cell>
          <cell r="C381">
            <v>315</v>
          </cell>
          <cell r="D381">
            <v>350</v>
          </cell>
          <cell r="E381">
            <v>324.3</v>
          </cell>
          <cell r="F381">
            <v>92.657142857142858</v>
          </cell>
          <cell r="G381">
            <v>1.3</v>
          </cell>
          <cell r="H381">
            <v>0.40086339808818994</v>
          </cell>
          <cell r="I381">
            <v>315</v>
          </cell>
          <cell r="J381">
            <v>721.2</v>
          </cell>
          <cell r="K381">
            <v>0</v>
          </cell>
          <cell r="L381">
            <v>0</v>
          </cell>
          <cell r="M381">
            <v>277.2</v>
          </cell>
          <cell r="N381">
            <v>280.39999999999998</v>
          </cell>
          <cell r="O381" t="str">
            <v>14.09.96</v>
          </cell>
          <cell r="P381">
            <v>277</v>
          </cell>
          <cell r="Q381" t="str">
            <v>10.06.96</v>
          </cell>
        </row>
        <row r="382">
          <cell r="B382" t="str">
            <v>97-98</v>
          </cell>
          <cell r="C382">
            <v>315</v>
          </cell>
          <cell r="D382">
            <v>350</v>
          </cell>
          <cell r="E382">
            <v>501.98</v>
          </cell>
          <cell r="F382">
            <v>143.42285714285714</v>
          </cell>
          <cell r="G382">
            <v>1.8540000000000001</v>
          </cell>
          <cell r="H382">
            <v>0.36933742380174511</v>
          </cell>
          <cell r="I382">
            <v>315</v>
          </cell>
          <cell r="J382">
            <v>0</v>
          </cell>
          <cell r="K382">
            <v>0</v>
          </cell>
          <cell r="L382">
            <v>0</v>
          </cell>
          <cell r="M382">
            <v>277.2</v>
          </cell>
          <cell r="N382">
            <v>280.60000000000002</v>
          </cell>
          <cell r="O382" t="str">
            <v>02.09.97</v>
          </cell>
          <cell r="P382">
            <v>277.2</v>
          </cell>
          <cell r="Q382" t="str">
            <v>17.02.98</v>
          </cell>
        </row>
        <row r="383">
          <cell r="B383" t="str">
            <v>98-99</v>
          </cell>
          <cell r="C383">
            <v>315</v>
          </cell>
          <cell r="D383">
            <v>350</v>
          </cell>
          <cell r="E383">
            <v>429.3</v>
          </cell>
          <cell r="F383">
            <v>122.65714285714286</v>
          </cell>
          <cell r="G383">
            <v>1.4</v>
          </cell>
          <cell r="H383">
            <v>0.32611227579781038</v>
          </cell>
          <cell r="I383">
            <v>315</v>
          </cell>
          <cell r="J383">
            <v>0</v>
          </cell>
          <cell r="K383">
            <v>0</v>
          </cell>
          <cell r="L383">
            <v>0</v>
          </cell>
          <cell r="M383">
            <v>277</v>
          </cell>
          <cell r="N383">
            <v>279.89999999999998</v>
          </cell>
          <cell r="O383" t="str">
            <v>01.11.98</v>
          </cell>
          <cell r="P383">
            <v>277</v>
          </cell>
          <cell r="Q383" t="str">
            <v>20.06.98</v>
          </cell>
        </row>
        <row r="384">
          <cell r="B384" t="str">
            <v>99-00</v>
          </cell>
          <cell r="C384">
            <v>315</v>
          </cell>
          <cell r="D384">
            <v>350</v>
          </cell>
          <cell r="E384">
            <v>570</v>
          </cell>
          <cell r="F384">
            <v>162.85714285714286</v>
          </cell>
          <cell r="G384">
            <v>1.6</v>
          </cell>
          <cell r="H384">
            <v>0.2807017543859649</v>
          </cell>
          <cell r="I384">
            <v>315</v>
          </cell>
          <cell r="J384">
            <v>0</v>
          </cell>
          <cell r="K384">
            <v>0</v>
          </cell>
          <cell r="L384">
            <v>0</v>
          </cell>
          <cell r="M384">
            <v>275</v>
          </cell>
          <cell r="N384">
            <v>406.9</v>
          </cell>
          <cell r="O384">
            <v>0</v>
          </cell>
          <cell r="P384">
            <v>280.5</v>
          </cell>
        </row>
        <row r="385">
          <cell r="B385" t="str">
            <v>00-01</v>
          </cell>
          <cell r="C385">
            <v>315</v>
          </cell>
          <cell r="D385">
            <v>425</v>
          </cell>
          <cell r="E385">
            <v>745.37</v>
          </cell>
          <cell r="F385">
            <v>175.38</v>
          </cell>
          <cell r="G385">
            <v>2.7</v>
          </cell>
          <cell r="H385">
            <v>0.36223620483786578</v>
          </cell>
          <cell r="I385">
            <v>315</v>
          </cell>
          <cell r="J385">
            <v>0</v>
          </cell>
          <cell r="K385">
            <v>0</v>
          </cell>
          <cell r="L385">
            <v>0</v>
          </cell>
          <cell r="M385">
            <v>276.3</v>
          </cell>
        </row>
        <row r="386">
          <cell r="A386" t="str">
            <v>Average</v>
          </cell>
          <cell r="B386">
            <v>0</v>
          </cell>
          <cell r="C386">
            <v>0</v>
          </cell>
          <cell r="D386">
            <v>496.375</v>
          </cell>
          <cell r="E386">
            <v>396.11840625000002</v>
          </cell>
          <cell r="F386">
            <v>105.72345369968683</v>
          </cell>
          <cell r="G386">
            <v>2.1004999999999998</v>
          </cell>
          <cell r="H386">
            <v>0.53285014017771848</v>
          </cell>
          <cell r="I386">
            <v>341.25</v>
          </cell>
          <cell r="J386">
            <v>90.15</v>
          </cell>
          <cell r="K386">
            <v>0</v>
          </cell>
          <cell r="L386">
            <v>0</v>
          </cell>
          <cell r="M386">
            <v>311.50000000000006</v>
          </cell>
          <cell r="N386">
            <v>406.9</v>
          </cell>
          <cell r="O386">
            <v>0</v>
          </cell>
          <cell r="P386">
            <v>274.3</v>
          </cell>
          <cell r="Q386">
            <v>0</v>
          </cell>
        </row>
        <row r="387">
          <cell r="A387" t="str">
            <v>BIRSINGHPUR</v>
          </cell>
          <cell r="B387" t="str">
            <v>88-89</v>
          </cell>
        </row>
        <row r="388">
          <cell r="B388" t="str">
            <v>89-90</v>
          </cell>
        </row>
        <row r="389">
          <cell r="B389" t="str">
            <v>90-91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B390" t="str">
            <v>91-92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B391" t="str">
            <v>92-93</v>
          </cell>
          <cell r="C391">
            <v>20</v>
          </cell>
          <cell r="D391">
            <v>50</v>
          </cell>
          <cell r="E391">
            <v>18.38</v>
          </cell>
          <cell r="F391">
            <v>36.76</v>
          </cell>
          <cell r="G391">
            <v>0.1</v>
          </cell>
          <cell r="H391">
            <v>0.54406964091403698</v>
          </cell>
          <cell r="I391">
            <v>21</v>
          </cell>
          <cell r="J391">
            <v>0</v>
          </cell>
          <cell r="K391">
            <v>0</v>
          </cell>
          <cell r="L391">
            <v>0</v>
          </cell>
          <cell r="M391">
            <v>472.9</v>
          </cell>
          <cell r="N391">
            <v>476.1</v>
          </cell>
          <cell r="O391" t="str">
            <v>15.09.92</v>
          </cell>
          <cell r="P391">
            <v>470.8</v>
          </cell>
          <cell r="Q391" t="str">
            <v>02.08.92</v>
          </cell>
        </row>
        <row r="392">
          <cell r="B392" t="str">
            <v>93-94</v>
          </cell>
          <cell r="C392">
            <v>20</v>
          </cell>
          <cell r="D392">
            <v>50</v>
          </cell>
          <cell r="E392">
            <v>35.423999999999999</v>
          </cell>
          <cell r="F392">
            <v>70.847999999999999</v>
          </cell>
          <cell r="G392">
            <v>0.8</v>
          </cell>
          <cell r="H392">
            <v>2.2583559168925023</v>
          </cell>
          <cell r="I392">
            <v>21</v>
          </cell>
          <cell r="J392">
            <v>0</v>
          </cell>
          <cell r="K392">
            <v>0</v>
          </cell>
          <cell r="L392">
            <v>0</v>
          </cell>
          <cell r="M392">
            <v>475.97</v>
          </cell>
          <cell r="N392">
            <v>477</v>
          </cell>
          <cell r="O392" t="str">
            <v>21.09.93</v>
          </cell>
          <cell r="P392">
            <v>469.1</v>
          </cell>
          <cell r="Q392" t="str">
            <v>01.07.93</v>
          </cell>
        </row>
        <row r="393">
          <cell r="B393" t="str">
            <v>94-95</v>
          </cell>
          <cell r="C393">
            <v>20</v>
          </cell>
          <cell r="D393">
            <v>30</v>
          </cell>
          <cell r="E393">
            <v>60.3</v>
          </cell>
          <cell r="F393">
            <v>201</v>
          </cell>
          <cell r="G393">
            <v>1</v>
          </cell>
          <cell r="H393">
            <v>1.6583747927031509</v>
          </cell>
          <cell r="I393">
            <v>20</v>
          </cell>
          <cell r="J393">
            <v>1985</v>
          </cell>
          <cell r="K393">
            <v>0</v>
          </cell>
          <cell r="L393">
            <v>0</v>
          </cell>
          <cell r="M393">
            <v>474.7</v>
          </cell>
          <cell r="N393">
            <v>476.82</v>
          </cell>
          <cell r="O393" t="str">
            <v>01.12.94</v>
          </cell>
          <cell r="P393">
            <v>472.62</v>
          </cell>
          <cell r="Q393" t="str">
            <v>20.06.94</v>
          </cell>
        </row>
        <row r="394">
          <cell r="B394" t="str">
            <v>95-96</v>
          </cell>
          <cell r="C394">
            <v>20</v>
          </cell>
          <cell r="D394">
            <v>30</v>
          </cell>
          <cell r="E394">
            <v>43.1</v>
          </cell>
          <cell r="F394">
            <v>143.66666666666666</v>
          </cell>
          <cell r="G394">
            <v>0.9</v>
          </cell>
          <cell r="H394">
            <v>2.0881670533642689</v>
          </cell>
          <cell r="I394">
            <v>20</v>
          </cell>
          <cell r="J394">
            <v>690</v>
          </cell>
          <cell r="K394">
            <v>0</v>
          </cell>
          <cell r="L394">
            <v>0</v>
          </cell>
          <cell r="M394">
            <v>474.69</v>
          </cell>
          <cell r="N394">
            <v>476.28</v>
          </cell>
          <cell r="O394" t="str">
            <v>29.08.95</v>
          </cell>
          <cell r="P394">
            <v>471.83</v>
          </cell>
          <cell r="Q394" t="str">
            <v>13.07.95</v>
          </cell>
        </row>
        <row r="395">
          <cell r="B395" t="str">
            <v>96-97</v>
          </cell>
          <cell r="C395">
            <v>20</v>
          </cell>
          <cell r="D395">
            <v>30</v>
          </cell>
          <cell r="E395">
            <v>39</v>
          </cell>
          <cell r="F395">
            <v>130</v>
          </cell>
          <cell r="G395">
            <v>0.8</v>
          </cell>
          <cell r="H395">
            <v>2.0512820512820511</v>
          </cell>
          <cell r="I395">
            <v>20</v>
          </cell>
          <cell r="J395">
            <v>0</v>
          </cell>
          <cell r="K395">
            <v>0</v>
          </cell>
          <cell r="L395">
            <v>0</v>
          </cell>
          <cell r="M395">
            <v>475.01</v>
          </cell>
          <cell r="N395">
            <v>476.75</v>
          </cell>
          <cell r="O395" t="str">
            <v>18.09.96</v>
          </cell>
          <cell r="P395">
            <v>472.49</v>
          </cell>
          <cell r="Q395" t="str">
            <v>26.06.96</v>
          </cell>
        </row>
        <row r="396">
          <cell r="B396" t="str">
            <v>97-98</v>
          </cell>
          <cell r="C396">
            <v>20</v>
          </cell>
          <cell r="D396">
            <v>30</v>
          </cell>
          <cell r="E396">
            <v>68.23</v>
          </cell>
          <cell r="F396">
            <v>227.43333333333334</v>
          </cell>
          <cell r="G396">
            <v>0.63800000000000001</v>
          </cell>
          <cell r="H396">
            <v>0.93507254873222923</v>
          </cell>
          <cell r="I396">
            <v>20</v>
          </cell>
          <cell r="J396">
            <v>1177.4000000000001</v>
          </cell>
          <cell r="K396">
            <v>608.4</v>
          </cell>
          <cell r="L396">
            <v>0</v>
          </cell>
          <cell r="M396">
            <v>475.65</v>
          </cell>
          <cell r="N396">
            <v>476.9</v>
          </cell>
          <cell r="O396" t="str">
            <v>17.09.97</v>
          </cell>
          <cell r="P396">
            <v>472.41</v>
          </cell>
          <cell r="Q396" t="str">
            <v>14.07.97</v>
          </cell>
        </row>
        <row r="397">
          <cell r="B397" t="str">
            <v>98-99</v>
          </cell>
          <cell r="C397">
            <v>20</v>
          </cell>
          <cell r="D397">
            <v>50</v>
          </cell>
          <cell r="E397">
            <v>40.4</v>
          </cell>
          <cell r="F397">
            <v>80.8</v>
          </cell>
          <cell r="G397">
            <v>0.4</v>
          </cell>
          <cell r="H397">
            <v>0.99009900990099009</v>
          </cell>
          <cell r="I397">
            <v>20</v>
          </cell>
          <cell r="J397">
            <v>0</v>
          </cell>
          <cell r="K397">
            <v>608.4</v>
          </cell>
          <cell r="L397">
            <v>0</v>
          </cell>
          <cell r="M397">
            <v>474.63</v>
          </cell>
          <cell r="N397">
            <v>476.71</v>
          </cell>
          <cell r="O397" t="str">
            <v>14.09.98</v>
          </cell>
          <cell r="P397">
            <v>473.45</v>
          </cell>
          <cell r="Q397" t="str">
            <v>02.06.98</v>
          </cell>
        </row>
        <row r="398">
          <cell r="B398" t="str">
            <v>99-00</v>
          </cell>
          <cell r="C398">
            <v>20</v>
          </cell>
          <cell r="D398">
            <v>55</v>
          </cell>
          <cell r="E398">
            <v>46.3</v>
          </cell>
          <cell r="F398">
            <v>84.181818181818187</v>
          </cell>
          <cell r="G398">
            <v>0.3</v>
          </cell>
          <cell r="H398">
            <v>0.64794816414686829</v>
          </cell>
          <cell r="I398">
            <v>20</v>
          </cell>
          <cell r="J398">
            <v>0</v>
          </cell>
          <cell r="K398">
            <v>0</v>
          </cell>
          <cell r="L398">
            <v>0</v>
          </cell>
          <cell r="M398">
            <v>475.37</v>
          </cell>
          <cell r="N398">
            <v>476.92</v>
          </cell>
          <cell r="O398">
            <v>0</v>
          </cell>
          <cell r="P398">
            <v>472.95</v>
          </cell>
        </row>
        <row r="399">
          <cell r="B399" t="str">
            <v>00-01</v>
          </cell>
          <cell r="C399">
            <v>20</v>
          </cell>
          <cell r="D399">
            <v>50</v>
          </cell>
          <cell r="E399">
            <v>34.71</v>
          </cell>
          <cell r="F399">
            <v>99.18</v>
          </cell>
          <cell r="G399">
            <v>0.37</v>
          </cell>
          <cell r="H399">
            <v>1.065975223278594</v>
          </cell>
          <cell r="I399">
            <v>20</v>
          </cell>
          <cell r="J399">
            <v>0</v>
          </cell>
          <cell r="K399">
            <v>0</v>
          </cell>
          <cell r="L399">
            <v>0</v>
          </cell>
          <cell r="M399">
            <v>474.48</v>
          </cell>
        </row>
        <row r="400">
          <cell r="A400" t="str">
            <v>Average</v>
          </cell>
          <cell r="B400">
            <v>0</v>
          </cell>
          <cell r="C400">
            <v>0</v>
          </cell>
          <cell r="D400">
            <v>81</v>
          </cell>
          <cell r="E400">
            <v>85.354250000000008</v>
          </cell>
          <cell r="F400">
            <v>158.5635</v>
          </cell>
          <cell r="G400">
            <v>47.829749999999997</v>
          </cell>
          <cell r="H400">
            <v>48.565677626723655</v>
          </cell>
          <cell r="I400">
            <v>65</v>
          </cell>
          <cell r="J400">
            <v>528.79999999999995</v>
          </cell>
          <cell r="K400">
            <v>199.35</v>
          </cell>
          <cell r="L400">
            <v>47.25</v>
          </cell>
          <cell r="M400">
            <v>462.69375000000002</v>
          </cell>
          <cell r="N400">
            <v>477</v>
          </cell>
          <cell r="O400">
            <v>0</v>
          </cell>
          <cell r="P400">
            <v>469.1</v>
          </cell>
          <cell r="Q400">
            <v>0</v>
          </cell>
        </row>
        <row r="401">
          <cell r="A401" t="str">
            <v>STATE  LOAD  DESPATCH  CENTRE  M.P.E.B.  JABALPUR</v>
          </cell>
        </row>
        <row r="402">
          <cell r="A402" t="str">
            <v>HYDEL</v>
          </cell>
        </row>
        <row r="403">
          <cell r="A403" t="str">
            <v>STATION NAME</v>
          </cell>
          <cell r="B403" t="str">
            <v>YEAR</v>
          </cell>
          <cell r="C403" t="str">
            <v>CAPACITY</v>
          </cell>
          <cell r="D403" t="str">
            <v>TARGET</v>
          </cell>
          <cell r="E403" t="str">
            <v>ACTUAL GENE.</v>
          </cell>
          <cell r="F403" t="str">
            <v>ACHIEVE-MENT</v>
          </cell>
          <cell r="G403" t="str">
            <v>AUXILIARY CONSUMPTION</v>
          </cell>
          <cell r="H403">
            <v>0</v>
          </cell>
          <cell r="I403" t="str">
            <v>MAXIMUM DEMAND</v>
          </cell>
          <cell r="J403" t="str">
            <v>WATER INFLOW</v>
          </cell>
          <cell r="K403" t="str">
            <v>WATER CONSUMED</v>
          </cell>
          <cell r="L403" t="str">
            <v>WATER CONSUMED</v>
          </cell>
          <cell r="M403" t="str">
            <v>LEVEL AT THE END</v>
          </cell>
          <cell r="N403" t="str">
            <v>MAXIMUM LEVEL</v>
          </cell>
          <cell r="O403">
            <v>0</v>
          </cell>
          <cell r="P403" t="str">
            <v>MINIMUM LEVEL</v>
          </cell>
        </row>
        <row r="404">
          <cell r="C404" t="str">
            <v>MW</v>
          </cell>
          <cell r="D404" t="str">
            <v>MKwh</v>
          </cell>
          <cell r="E404" t="str">
            <v>MKwh</v>
          </cell>
          <cell r="F404" t="str">
            <v>%</v>
          </cell>
          <cell r="G404" t="str">
            <v>MKwh</v>
          </cell>
          <cell r="H404" t="str">
            <v>%</v>
          </cell>
          <cell r="I404" t="str">
            <v>MW</v>
          </cell>
          <cell r="J404" t="str">
            <v>MAFT</v>
          </cell>
          <cell r="K404" t="str">
            <v>MCM</v>
          </cell>
          <cell r="L404" t="str">
            <v>MCM</v>
          </cell>
          <cell r="M404" t="str">
            <v>FT / M</v>
          </cell>
          <cell r="N404" t="str">
            <v>FT / M</v>
          </cell>
          <cell r="O404" t="str">
            <v>DATE</v>
          </cell>
          <cell r="P404" t="str">
            <v>FT / M</v>
          </cell>
          <cell r="Q404" t="str">
            <v>DATE</v>
          </cell>
        </row>
        <row r="405">
          <cell r="A405" t="str">
            <v>HASDEO BANGO</v>
          </cell>
          <cell r="B405" t="str">
            <v>94-95</v>
          </cell>
          <cell r="C405">
            <v>120</v>
          </cell>
          <cell r="D405">
            <v>250</v>
          </cell>
          <cell r="E405">
            <v>256.10000000000002</v>
          </cell>
          <cell r="F405">
            <v>102.44000000000001</v>
          </cell>
          <cell r="G405">
            <v>8</v>
          </cell>
          <cell r="H405">
            <v>3.1237797735259663</v>
          </cell>
          <cell r="I405">
            <v>120</v>
          </cell>
          <cell r="J405">
            <v>6240</v>
          </cell>
          <cell r="K405">
            <v>0</v>
          </cell>
          <cell r="L405">
            <v>0</v>
          </cell>
          <cell r="M405">
            <v>349</v>
          </cell>
          <cell r="N405">
            <v>359.28</v>
          </cell>
          <cell r="O405" t="str">
            <v>09.10.94</v>
          </cell>
          <cell r="P405">
            <v>347.8</v>
          </cell>
          <cell r="Q405" t="str">
            <v>10.06.94</v>
          </cell>
        </row>
        <row r="406">
          <cell r="B406" t="str">
            <v>95-96</v>
          </cell>
          <cell r="C406">
            <v>120</v>
          </cell>
          <cell r="D406">
            <v>250</v>
          </cell>
          <cell r="E406">
            <v>296.8</v>
          </cell>
          <cell r="F406">
            <v>118.72</v>
          </cell>
          <cell r="G406">
            <v>3.5</v>
          </cell>
          <cell r="H406">
            <v>1.1792452830188678</v>
          </cell>
          <cell r="I406">
            <v>127</v>
          </cell>
          <cell r="J406">
            <v>2389</v>
          </cell>
          <cell r="K406">
            <v>0</v>
          </cell>
          <cell r="L406">
            <v>0</v>
          </cell>
          <cell r="M406">
            <v>347.98</v>
          </cell>
          <cell r="N406">
            <v>355.5</v>
          </cell>
          <cell r="O406" t="str">
            <v>18.09.95</v>
          </cell>
          <cell r="P406">
            <v>342.6</v>
          </cell>
          <cell r="Q406" t="str">
            <v>20.06.95</v>
          </cell>
        </row>
        <row r="407">
          <cell r="B407" t="str">
            <v>96-97</v>
          </cell>
          <cell r="C407">
            <v>120</v>
          </cell>
          <cell r="D407">
            <v>350</v>
          </cell>
          <cell r="E407">
            <v>359.1</v>
          </cell>
          <cell r="F407">
            <v>102.6</v>
          </cell>
          <cell r="G407">
            <v>2.4</v>
          </cell>
          <cell r="H407">
            <v>0.66833751044277356</v>
          </cell>
          <cell r="I407">
            <v>126</v>
          </cell>
          <cell r="J407">
            <v>0</v>
          </cell>
          <cell r="K407">
            <v>0</v>
          </cell>
          <cell r="L407">
            <v>0</v>
          </cell>
          <cell r="M407">
            <v>345</v>
          </cell>
          <cell r="N407">
            <v>357.08</v>
          </cell>
          <cell r="O407" t="str">
            <v>18.09.96</v>
          </cell>
          <cell r="P407">
            <v>344.17</v>
          </cell>
          <cell r="Q407" t="str">
            <v>20.06.96</v>
          </cell>
        </row>
        <row r="408">
          <cell r="B408" t="str">
            <v>97-98</v>
          </cell>
          <cell r="C408">
            <v>120</v>
          </cell>
          <cell r="D408">
            <v>350</v>
          </cell>
          <cell r="E408">
            <v>189.14</v>
          </cell>
          <cell r="F408">
            <v>54.04</v>
          </cell>
          <cell r="G408">
            <v>0.27700000000000002</v>
          </cell>
          <cell r="H408">
            <v>0.14645236332875122</v>
          </cell>
          <cell r="I408">
            <v>130</v>
          </cell>
          <cell r="J408">
            <v>0</v>
          </cell>
          <cell r="K408">
            <v>2745.8</v>
          </cell>
          <cell r="L408">
            <v>0</v>
          </cell>
          <cell r="M408">
            <v>355.56</v>
          </cell>
          <cell r="N408">
            <v>357.17</v>
          </cell>
          <cell r="O408" t="str">
            <v>24.09.97</v>
          </cell>
          <cell r="P408">
            <v>341.04</v>
          </cell>
          <cell r="Q408" t="str">
            <v>24.06.97</v>
          </cell>
        </row>
        <row r="409">
          <cell r="B409" t="str">
            <v>98-99</v>
          </cell>
          <cell r="C409">
            <v>120</v>
          </cell>
          <cell r="D409">
            <v>350</v>
          </cell>
          <cell r="E409">
            <v>610.92740000000003</v>
          </cell>
          <cell r="F409">
            <v>174.55068571428572</v>
          </cell>
          <cell r="G409">
            <v>0.36320999999999998</v>
          </cell>
          <cell r="H409">
            <v>5.9452236059472856E-2</v>
          </cell>
          <cell r="I409">
            <v>124</v>
          </cell>
          <cell r="J409">
            <v>0</v>
          </cell>
          <cell r="K409">
            <v>2745.8</v>
          </cell>
          <cell r="L409">
            <v>0</v>
          </cell>
          <cell r="M409">
            <v>334.51</v>
          </cell>
          <cell r="N409">
            <v>357.1</v>
          </cell>
          <cell r="O409" t="str">
            <v>03.10.98</v>
          </cell>
          <cell r="P409">
            <v>343.6</v>
          </cell>
          <cell r="Q409" t="str">
            <v>30.03.99</v>
          </cell>
        </row>
        <row r="410">
          <cell r="B410" t="str">
            <v>99-00</v>
          </cell>
          <cell r="C410">
            <v>120</v>
          </cell>
          <cell r="D410">
            <v>350</v>
          </cell>
          <cell r="E410">
            <v>430.4</v>
          </cell>
          <cell r="F410">
            <v>122.97142857142858</v>
          </cell>
          <cell r="G410">
            <v>0.3</v>
          </cell>
          <cell r="H410">
            <v>6.9702602230483274E-2</v>
          </cell>
          <cell r="I410">
            <v>123</v>
          </cell>
          <cell r="J410">
            <v>4046.5</v>
          </cell>
          <cell r="K410">
            <v>0</v>
          </cell>
          <cell r="L410">
            <v>0</v>
          </cell>
          <cell r="M410">
            <v>344.57</v>
          </cell>
          <cell r="N410">
            <v>357.8</v>
          </cell>
          <cell r="O410">
            <v>0</v>
          </cell>
          <cell r="P410">
            <v>338.38</v>
          </cell>
        </row>
        <row r="411">
          <cell r="B411" t="str">
            <v>00-01</v>
          </cell>
          <cell r="C411">
            <v>120</v>
          </cell>
          <cell r="D411">
            <v>400</v>
          </cell>
          <cell r="E411">
            <v>233.76</v>
          </cell>
          <cell r="F411">
            <v>58.44</v>
          </cell>
          <cell r="G411">
            <v>0.47</v>
          </cell>
          <cell r="H411">
            <v>0.2010609171800137</v>
          </cell>
          <cell r="I411">
            <v>121</v>
          </cell>
          <cell r="J411">
            <v>0</v>
          </cell>
          <cell r="K411">
            <v>0</v>
          </cell>
          <cell r="L411">
            <v>0</v>
          </cell>
          <cell r="M411">
            <v>345.48</v>
          </cell>
        </row>
        <row r="412">
          <cell r="A412" t="str">
            <v>Average</v>
          </cell>
        </row>
        <row r="413">
          <cell r="A413" t="str">
            <v>RAJGHAT</v>
          </cell>
          <cell r="B413" t="str">
            <v>99-00</v>
          </cell>
          <cell r="C413">
            <v>15</v>
          </cell>
          <cell r="D413">
            <v>160</v>
          </cell>
          <cell r="E413">
            <v>27.28</v>
          </cell>
          <cell r="F413">
            <v>17.05</v>
          </cell>
          <cell r="G413">
            <v>0.12</v>
          </cell>
          <cell r="H413">
            <v>0.44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351.7</v>
          </cell>
        </row>
        <row r="414">
          <cell r="B414" t="str">
            <v>00-01</v>
          </cell>
          <cell r="C414">
            <v>45</v>
          </cell>
          <cell r="D414">
            <v>100</v>
          </cell>
          <cell r="E414">
            <v>58.17</v>
          </cell>
          <cell r="F414">
            <v>61.24</v>
          </cell>
          <cell r="G414">
            <v>0.41</v>
          </cell>
          <cell r="H414">
            <v>0.71</v>
          </cell>
          <cell r="I414">
            <v>40</v>
          </cell>
          <cell r="J414">
            <v>0</v>
          </cell>
          <cell r="K414">
            <v>0</v>
          </cell>
          <cell r="L414">
            <v>0</v>
          </cell>
          <cell r="M414">
            <v>359</v>
          </cell>
        </row>
        <row r="415">
          <cell r="A415" t="str">
            <v>Average</v>
          </cell>
        </row>
        <row r="416">
          <cell r="A416" t="str">
            <v>M.P.RAJGHAT</v>
          </cell>
          <cell r="B416" t="str">
            <v>99-00</v>
          </cell>
          <cell r="C416">
            <v>7.5</v>
          </cell>
          <cell r="D416">
            <v>80</v>
          </cell>
          <cell r="E416">
            <v>13.64</v>
          </cell>
          <cell r="F416">
            <v>17.05</v>
          </cell>
          <cell r="G416">
            <v>0.06</v>
          </cell>
          <cell r="H416">
            <v>0.03</v>
          </cell>
        </row>
        <row r="417">
          <cell r="B417" t="str">
            <v>00-01</v>
          </cell>
          <cell r="C417">
            <v>22.5</v>
          </cell>
          <cell r="D417">
            <v>50</v>
          </cell>
          <cell r="E417">
            <v>29.09</v>
          </cell>
          <cell r="F417">
            <v>61.24</v>
          </cell>
          <cell r="G417">
            <v>0.21</v>
          </cell>
          <cell r="H417">
            <v>0.04</v>
          </cell>
        </row>
        <row r="418">
          <cell r="A418" t="str">
            <v>Average</v>
          </cell>
          <cell r="B418">
            <v>0</v>
          </cell>
          <cell r="C418">
            <v>0</v>
          </cell>
          <cell r="D418">
            <v>426.66666666666669</v>
          </cell>
          <cell r="E418">
            <v>410.27956666666665</v>
          </cell>
          <cell r="F418">
            <v>112.55368571428572</v>
          </cell>
          <cell r="G418">
            <v>2.6400350000000001</v>
          </cell>
          <cell r="H418">
            <v>0.87449496143438588</v>
          </cell>
          <cell r="I418">
            <v>145.16666666666666</v>
          </cell>
          <cell r="J418">
            <v>2112.5833333333335</v>
          </cell>
          <cell r="K418">
            <v>915.26666666666677</v>
          </cell>
          <cell r="L418">
            <v>0</v>
          </cell>
          <cell r="M418">
            <v>522.13333333333333</v>
          </cell>
          <cell r="N418">
            <v>477</v>
          </cell>
          <cell r="O418">
            <v>0</v>
          </cell>
          <cell r="P418">
            <v>0</v>
          </cell>
          <cell r="Q418">
            <v>0</v>
          </cell>
        </row>
        <row r="419">
          <cell r="A419" t="str">
            <v>M.P.HYDEL</v>
          </cell>
          <cell r="B419" t="str">
            <v>88-89</v>
          </cell>
          <cell r="C419">
            <v>389.66666666666663</v>
          </cell>
          <cell r="D419">
            <v>910</v>
          </cell>
          <cell r="E419">
            <v>884.83333333333326</v>
          </cell>
          <cell r="F419">
            <v>97.234432234432234</v>
          </cell>
          <cell r="G419">
            <v>0</v>
          </cell>
          <cell r="H419">
            <v>0</v>
          </cell>
          <cell r="I419">
            <v>0</v>
          </cell>
        </row>
        <row r="420">
          <cell r="B420" t="str">
            <v>89-90</v>
          </cell>
          <cell r="C420">
            <v>389.66666666666663</v>
          </cell>
          <cell r="D420">
            <v>950</v>
          </cell>
          <cell r="E420">
            <v>872.75166666666655</v>
          </cell>
          <cell r="F420">
            <v>91.868596491228061</v>
          </cell>
          <cell r="G420">
            <v>6.2333333333333334</v>
          </cell>
          <cell r="H420">
            <v>0.71421614777781395</v>
          </cell>
          <cell r="I420">
            <v>0</v>
          </cell>
        </row>
        <row r="421">
          <cell r="B421" t="str">
            <v>90-91</v>
          </cell>
          <cell r="C421">
            <v>389.66666666666663</v>
          </cell>
          <cell r="D421">
            <v>1085</v>
          </cell>
          <cell r="E421">
            <v>1166.44</v>
          </cell>
          <cell r="F421">
            <v>107.50599078341014</v>
          </cell>
          <cell r="G421">
            <v>2.7333333333333334</v>
          </cell>
          <cell r="H421">
            <v>0.23433124149834822</v>
          </cell>
          <cell r="I421">
            <v>0</v>
          </cell>
        </row>
        <row r="422">
          <cell r="B422" t="str">
            <v>91-92</v>
          </cell>
          <cell r="C422">
            <v>704.66666666666663</v>
          </cell>
          <cell r="D422">
            <v>1846</v>
          </cell>
          <cell r="E422">
            <v>1498.6583333333333</v>
          </cell>
          <cell r="F422">
            <v>81.184091729866381</v>
          </cell>
          <cell r="G422">
            <v>4.5333333333333332</v>
          </cell>
          <cell r="H422">
            <v>0.30249278521344092</v>
          </cell>
          <cell r="I422">
            <v>0</v>
          </cell>
        </row>
        <row r="423">
          <cell r="B423" t="str">
            <v>92-93</v>
          </cell>
          <cell r="C423">
            <v>724.66666666666663</v>
          </cell>
          <cell r="D423">
            <v>1938.3333333333333</v>
          </cell>
          <cell r="E423">
            <v>1511.4950000000001</v>
          </cell>
          <cell r="F423">
            <v>77.979105760963023</v>
          </cell>
          <cell r="G423">
            <v>7.6999999999999993</v>
          </cell>
          <cell r="H423">
            <v>0.5094294059854646</v>
          </cell>
          <cell r="I423">
            <v>0</v>
          </cell>
        </row>
        <row r="424">
          <cell r="B424" t="str">
            <v>93-94</v>
          </cell>
          <cell r="C424">
            <v>724.66666666666663</v>
          </cell>
          <cell r="D424">
            <v>1990</v>
          </cell>
          <cell r="E424">
            <v>1658.25848</v>
          </cell>
          <cell r="F424">
            <v>83.329571859296479</v>
          </cell>
          <cell r="G424">
            <v>10.773333333333333</v>
          </cell>
          <cell r="H424">
            <v>0.64967756614959893</v>
          </cell>
          <cell r="I424">
            <v>0</v>
          </cell>
        </row>
        <row r="425">
          <cell r="B425" t="str">
            <v>94-95</v>
          </cell>
          <cell r="C425">
            <v>844.66666666666663</v>
          </cell>
          <cell r="D425">
            <v>2000</v>
          </cell>
          <cell r="E425">
            <v>2415.3333333333335</v>
          </cell>
          <cell r="F425">
            <v>120.76666666666667</v>
          </cell>
          <cell r="G425">
            <v>17.51774533333333</v>
          </cell>
          <cell r="H425">
            <v>0.72527237096328989</v>
          </cell>
          <cell r="I425">
            <v>0</v>
          </cell>
        </row>
        <row r="426">
          <cell r="B426" t="str">
            <v>95-96</v>
          </cell>
          <cell r="C426">
            <v>844.66666666666663</v>
          </cell>
          <cell r="D426">
            <v>2000</v>
          </cell>
          <cell r="E426">
            <v>2253.1166666666663</v>
          </cell>
          <cell r="F426">
            <v>112.65583333333332</v>
          </cell>
          <cell r="G426">
            <v>13.9</v>
          </cell>
          <cell r="H426">
            <v>0.61692322486629636</v>
          </cell>
        </row>
        <row r="427">
          <cell r="B427" t="str">
            <v>96-97</v>
          </cell>
          <cell r="C427">
            <v>844.66666666666663</v>
          </cell>
          <cell r="D427">
            <v>2200</v>
          </cell>
          <cell r="E427">
            <v>2274.25</v>
          </cell>
          <cell r="F427">
            <v>103.375</v>
          </cell>
          <cell r="G427">
            <v>10.516666666666667</v>
          </cell>
          <cell r="H427">
            <v>0.46242350958191347</v>
          </cell>
        </row>
        <row r="428">
          <cell r="B428" t="str">
            <v>97-98</v>
          </cell>
          <cell r="C428">
            <v>844.66666666666663</v>
          </cell>
          <cell r="D428">
            <v>2200</v>
          </cell>
          <cell r="E428">
            <v>2324.9116666666664</v>
          </cell>
          <cell r="F428">
            <v>105.67780303030301</v>
          </cell>
          <cell r="G428">
            <v>9.3574999999999982</v>
          </cell>
          <cell r="H428">
            <v>0.40248840995392648</v>
          </cell>
        </row>
        <row r="429">
          <cell r="B429" t="str">
            <v>98-99</v>
          </cell>
          <cell r="C429">
            <v>844.66666666666663</v>
          </cell>
          <cell r="D429">
            <v>2300</v>
          </cell>
          <cell r="E429">
            <v>2850.594066666667</v>
          </cell>
          <cell r="F429">
            <v>123.93887246376812</v>
          </cell>
          <cell r="G429">
            <v>9.596543333333333</v>
          </cell>
          <cell r="H429">
            <v>0.33665064575662362</v>
          </cell>
        </row>
        <row r="430">
          <cell r="B430" t="str">
            <v>99-00</v>
          </cell>
          <cell r="C430">
            <v>0</v>
          </cell>
          <cell r="D430">
            <v>2440</v>
          </cell>
          <cell r="E430">
            <v>2507.17</v>
          </cell>
          <cell r="F430">
            <v>102.75286885245902</v>
          </cell>
          <cell r="G430">
            <v>5.9</v>
          </cell>
          <cell r="H430">
            <v>0.23532508764862373</v>
          </cell>
        </row>
        <row r="431">
          <cell r="B431" t="str">
            <v>00-01</v>
          </cell>
          <cell r="C431">
            <v>867.5</v>
          </cell>
          <cell r="D431">
            <v>2442</v>
          </cell>
          <cell r="E431">
            <v>1809.98</v>
          </cell>
          <cell r="F431">
            <v>74.118755118755118</v>
          </cell>
          <cell r="G431">
            <v>9.17</v>
          </cell>
          <cell r="H431">
            <v>0.50663543243571751</v>
          </cell>
        </row>
        <row r="432">
          <cell r="A432" t="str">
            <v>Average last 5 years</v>
          </cell>
          <cell r="B432">
            <v>0</v>
          </cell>
          <cell r="C432">
            <v>0</v>
          </cell>
          <cell r="D432">
            <v>2140</v>
          </cell>
          <cell r="E432">
            <v>2423.6411466666664</v>
          </cell>
          <cell r="F432">
            <v>113.28283509881423</v>
          </cell>
          <cell r="G432">
            <v>12.177691066666664</v>
          </cell>
          <cell r="H432">
            <v>0.50875163222440989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M.P.TOTAL</v>
          </cell>
          <cell r="B433" t="str">
            <v>88-89</v>
          </cell>
          <cell r="C433">
            <v>3077.1666666666665</v>
          </cell>
          <cell r="D433">
            <v>13250</v>
          </cell>
          <cell r="E433">
            <v>12343.131333333335</v>
          </cell>
          <cell r="F433">
            <v>93.155708176100646</v>
          </cell>
          <cell r="G433">
            <v>0</v>
          </cell>
          <cell r="H433">
            <v>0</v>
          </cell>
        </row>
        <row r="434">
          <cell r="B434" t="str">
            <v>89-90</v>
          </cell>
          <cell r="C434">
            <v>3077.1666666666665</v>
          </cell>
          <cell r="D434">
            <v>13320</v>
          </cell>
          <cell r="E434">
            <v>12645.461666666666</v>
          </cell>
          <cell r="F434">
            <v>94.935898398398393</v>
          </cell>
          <cell r="G434">
            <v>1158.0333333333333</v>
          </cell>
          <cell r="H434">
            <v>9.1576991323764769</v>
          </cell>
        </row>
        <row r="435">
          <cell r="B435" t="str">
            <v>90-91</v>
          </cell>
          <cell r="C435">
            <v>2947.1666666666665</v>
          </cell>
          <cell r="D435">
            <v>14155</v>
          </cell>
          <cell r="E435">
            <v>12937.164000000001</v>
          </cell>
          <cell r="F435">
            <v>91.396425291416477</v>
          </cell>
          <cell r="G435">
            <v>1248.7273333333335</v>
          </cell>
          <cell r="H435">
            <v>9.652249390464041</v>
          </cell>
          <cell r="I435">
            <v>0</v>
          </cell>
        </row>
        <row r="436">
          <cell r="B436" t="str">
            <v>91-92</v>
          </cell>
          <cell r="C436">
            <v>3262.1666666666665</v>
          </cell>
          <cell r="D436">
            <v>14606</v>
          </cell>
          <cell r="E436">
            <v>12524.380333333333</v>
          </cell>
          <cell r="F436">
            <v>85.748187959286128</v>
          </cell>
          <cell r="G436">
            <v>1179.9433333333332</v>
          </cell>
          <cell r="H436">
            <v>9.4211713628094067</v>
          </cell>
          <cell r="I436">
            <v>0</v>
          </cell>
        </row>
        <row r="437">
          <cell r="B437" t="str">
            <v>92-93</v>
          </cell>
          <cell r="C437">
            <v>3282.1666666666665</v>
          </cell>
          <cell r="D437">
            <v>14538.333333333334</v>
          </cell>
          <cell r="E437">
            <v>13259.179000000002</v>
          </cell>
          <cell r="F437">
            <v>91.20150636248998</v>
          </cell>
          <cell r="G437">
            <v>1232.616</v>
          </cell>
          <cell r="H437">
            <v>9.296322193101096</v>
          </cell>
          <cell r="I437">
            <v>0</v>
          </cell>
        </row>
        <row r="438">
          <cell r="B438" t="str">
            <v>93-94</v>
          </cell>
          <cell r="C438">
            <v>3482.1666666666665</v>
          </cell>
          <cell r="D438">
            <v>16325</v>
          </cell>
          <cell r="E438">
            <v>14382.00028</v>
          </cell>
          <cell r="F438">
            <v>88.098010903522194</v>
          </cell>
          <cell r="G438">
            <v>1337.7796703333336</v>
          </cell>
          <cell r="H438">
            <v>9.3017636231984095</v>
          </cell>
          <cell r="I438">
            <v>0</v>
          </cell>
        </row>
        <row r="439">
          <cell r="B439" t="str">
            <v>94-95</v>
          </cell>
          <cell r="C439">
            <v>3812.1666666666665</v>
          </cell>
          <cell r="D439">
            <v>16230</v>
          </cell>
          <cell r="E439">
            <v>16597.313333333332</v>
          </cell>
          <cell r="F439">
            <v>102.2631751899774</v>
          </cell>
          <cell r="G439">
            <v>1511.8777453333332</v>
          </cell>
          <cell r="H439">
            <v>9.1091715566816642</v>
          </cell>
          <cell r="I439">
            <v>0</v>
          </cell>
        </row>
        <row r="440">
          <cell r="B440" t="str">
            <v>95-96</v>
          </cell>
          <cell r="C440">
            <v>3812.1666666666665</v>
          </cell>
          <cell r="D440">
            <v>18000</v>
          </cell>
          <cell r="E440">
            <v>17598.816666666666</v>
          </cell>
          <cell r="F440">
            <v>97.771203703703691</v>
          </cell>
          <cell r="G440">
            <v>1592.9199999999998</v>
          </cell>
          <cell r="H440">
            <v>9.0512903803191307</v>
          </cell>
        </row>
        <row r="441">
          <cell r="B441" t="str">
            <v>96-97</v>
          </cell>
          <cell r="C441">
            <v>3812.1666666666665</v>
          </cell>
          <cell r="D441">
            <v>18490</v>
          </cell>
          <cell r="E441">
            <v>18413.75</v>
          </cell>
          <cell r="F441">
            <v>99.587614926987555</v>
          </cell>
          <cell r="G441">
            <v>1593.5166666666669</v>
          </cell>
          <cell r="H441">
            <v>8.653949720543979</v>
          </cell>
        </row>
        <row r="442">
          <cell r="B442" t="str">
            <v>97-98</v>
          </cell>
          <cell r="C442">
            <v>3812.1666666666665</v>
          </cell>
          <cell r="D442">
            <v>18680</v>
          </cell>
          <cell r="E442">
            <v>19442.469666666664</v>
          </cell>
          <cell r="F442">
            <v>104.08174339757315</v>
          </cell>
          <cell r="G442">
            <v>1698.3725000000002</v>
          </cell>
          <cell r="H442">
            <v>8.7353743074718118</v>
          </cell>
        </row>
        <row r="443">
          <cell r="B443" t="str">
            <v>98-99</v>
          </cell>
          <cell r="C443">
            <v>3812.1666666666665</v>
          </cell>
          <cell r="D443">
            <v>19120</v>
          </cell>
          <cell r="E443">
            <v>20551.660066666671</v>
          </cell>
          <cell r="F443">
            <v>107.4877618549512</v>
          </cell>
          <cell r="G443">
            <v>1723.2765433333334</v>
          </cell>
          <cell r="H443">
            <v>8.3850965700253344</v>
          </cell>
        </row>
        <row r="444">
          <cell r="B444" t="str">
            <v>99-00</v>
          </cell>
          <cell r="C444">
            <v>0</v>
          </cell>
          <cell r="D444">
            <v>20565</v>
          </cell>
          <cell r="E444">
            <v>21812.7</v>
          </cell>
          <cell r="F444">
            <v>106.1</v>
          </cell>
          <cell r="G444">
            <v>1888.1</v>
          </cell>
          <cell r="H444">
            <v>8.6999999999999993</v>
          </cell>
        </row>
        <row r="445">
          <cell r="B445" t="str">
            <v>00-01</v>
          </cell>
          <cell r="C445">
            <v>4255</v>
          </cell>
          <cell r="D445">
            <v>23512</v>
          </cell>
          <cell r="E445">
            <v>21436.92</v>
          </cell>
          <cell r="F445">
            <v>91.05</v>
          </cell>
          <cell r="G445">
            <v>1918.86</v>
          </cell>
          <cell r="H445">
            <v>8.9499999999999993</v>
          </cell>
        </row>
      </sheetData>
      <sheetData sheetId="5">
        <row r="3">
          <cell r="A3" t="str">
            <v>STATION NAME</v>
          </cell>
        </row>
      </sheetData>
      <sheetData sheetId="6">
        <row r="3">
          <cell r="A3" t="str">
            <v>STATION NAME</v>
          </cell>
        </row>
      </sheetData>
      <sheetData sheetId="7">
        <row r="3">
          <cell r="A3" t="str">
            <v>STATION NAME</v>
          </cell>
        </row>
      </sheetData>
      <sheetData sheetId="8">
        <row r="3">
          <cell r="A3" t="str">
            <v>STATION NAME</v>
          </cell>
        </row>
      </sheetData>
      <sheetData sheetId="9">
        <row r="3">
          <cell r="A3" t="str">
            <v>STATION NAME</v>
          </cell>
        </row>
      </sheetData>
      <sheetData sheetId="10">
        <row r="3">
          <cell r="A3" t="str">
            <v>STATION NAME</v>
          </cell>
        </row>
      </sheetData>
      <sheetData sheetId="11">
        <row r="3">
          <cell r="A3" t="str">
            <v>STATION NAME</v>
          </cell>
        </row>
      </sheetData>
      <sheetData sheetId="12">
        <row r="3">
          <cell r="A3" t="str">
            <v>STATION NAME</v>
          </cell>
        </row>
      </sheetData>
      <sheetData sheetId="13">
        <row r="3">
          <cell r="A3" t="str">
            <v>STATION NAME</v>
          </cell>
        </row>
      </sheetData>
      <sheetData sheetId="14">
        <row r="3">
          <cell r="A3" t="str">
            <v>STATION NAME</v>
          </cell>
        </row>
      </sheetData>
      <sheetData sheetId="15">
        <row r="3">
          <cell r="A3" t="str">
            <v>STATION NAME</v>
          </cell>
        </row>
      </sheetData>
      <sheetData sheetId="16">
        <row r="3">
          <cell r="A3" t="str">
            <v>STATION NAME</v>
          </cell>
        </row>
      </sheetData>
      <sheetData sheetId="17">
        <row r="3">
          <cell r="A3" t="str">
            <v>STATION NAME</v>
          </cell>
        </row>
      </sheetData>
      <sheetData sheetId="18">
        <row r="3">
          <cell r="A3" t="str">
            <v>STATION NAME</v>
          </cell>
        </row>
      </sheetData>
      <sheetData sheetId="19">
        <row r="3">
          <cell r="A3" t="str">
            <v>STATION NAME</v>
          </cell>
        </row>
      </sheetData>
      <sheetData sheetId="20">
        <row r="3">
          <cell r="A3" t="str">
            <v>STATION NAME</v>
          </cell>
        </row>
      </sheetData>
      <sheetData sheetId="21">
        <row r="3">
          <cell r="A3" t="str">
            <v>STATION NAME</v>
          </cell>
        </row>
      </sheetData>
      <sheetData sheetId="22">
        <row r="3">
          <cell r="A3" t="str">
            <v>STATION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3">
          <cell r="A3" t="str">
            <v>STATION NAME</v>
          </cell>
        </row>
      </sheetData>
      <sheetData sheetId="40">
        <row r="3">
          <cell r="A3" t="str">
            <v>STATION NAME</v>
          </cell>
        </row>
      </sheetData>
      <sheetData sheetId="41">
        <row r="3">
          <cell r="A3" t="str">
            <v>STATION NAME</v>
          </cell>
        </row>
      </sheetData>
      <sheetData sheetId="42">
        <row r="3">
          <cell r="A3" t="str">
            <v>STATION NAME</v>
          </cell>
        </row>
      </sheetData>
      <sheetData sheetId="43">
        <row r="3">
          <cell r="A3" t="str">
            <v>STATION NAME</v>
          </cell>
        </row>
      </sheetData>
      <sheetData sheetId="44">
        <row r="3">
          <cell r="A3" t="str">
            <v>STATION NAME</v>
          </cell>
        </row>
      </sheetData>
      <sheetData sheetId="45">
        <row r="3">
          <cell r="A3" t="str">
            <v>STATION NAME</v>
          </cell>
        </row>
      </sheetData>
      <sheetData sheetId="46">
        <row r="3">
          <cell r="A3" t="str">
            <v>STATION NAME</v>
          </cell>
        </row>
      </sheetData>
      <sheetData sheetId="47">
        <row r="3">
          <cell r="A3" t="str">
            <v>STATION NAME</v>
          </cell>
        </row>
      </sheetData>
      <sheetData sheetId="48">
        <row r="3">
          <cell r="A3" t="str">
            <v>STATION NAME</v>
          </cell>
        </row>
      </sheetData>
      <sheetData sheetId="49">
        <row r="3">
          <cell r="A3" t="str">
            <v>STATION NAME</v>
          </cell>
        </row>
      </sheetData>
      <sheetData sheetId="50">
        <row r="3">
          <cell r="A3" t="str">
            <v>STATION NAME</v>
          </cell>
        </row>
      </sheetData>
      <sheetData sheetId="51">
        <row r="3">
          <cell r="A3" t="str">
            <v>STATION NAME</v>
          </cell>
        </row>
      </sheetData>
      <sheetData sheetId="52">
        <row r="3">
          <cell r="A3" t="str">
            <v>STATION NAME</v>
          </cell>
        </row>
      </sheetData>
      <sheetData sheetId="53">
        <row r="3">
          <cell r="A3" t="str">
            <v>STATION NAME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A3" t="str">
            <v>STATION NAME</v>
          </cell>
        </row>
      </sheetData>
      <sheetData sheetId="61">
        <row r="3">
          <cell r="A3" t="str">
            <v>STATION NAME</v>
          </cell>
        </row>
      </sheetData>
      <sheetData sheetId="62">
        <row r="3">
          <cell r="A3" t="str">
            <v>STATION NAME</v>
          </cell>
        </row>
      </sheetData>
      <sheetData sheetId="63">
        <row r="3">
          <cell r="A3" t="str">
            <v>STATION NAME</v>
          </cell>
        </row>
      </sheetData>
      <sheetData sheetId="64">
        <row r="3">
          <cell r="A3" t="str">
            <v>STATION NAME</v>
          </cell>
        </row>
      </sheetData>
      <sheetData sheetId="65">
        <row r="3">
          <cell r="A3" t="str">
            <v>STATION NAME</v>
          </cell>
        </row>
      </sheetData>
      <sheetData sheetId="66">
        <row r="3">
          <cell r="A3" t="str">
            <v>STATION NAME</v>
          </cell>
        </row>
      </sheetData>
      <sheetData sheetId="67">
        <row r="3">
          <cell r="A3" t="str">
            <v>STATION NAME</v>
          </cell>
        </row>
      </sheetData>
      <sheetData sheetId="68">
        <row r="3">
          <cell r="A3" t="str">
            <v>STATION NAME</v>
          </cell>
        </row>
      </sheetData>
      <sheetData sheetId="69">
        <row r="3">
          <cell r="A3" t="str">
            <v>STATION NAME</v>
          </cell>
        </row>
      </sheetData>
      <sheetData sheetId="70">
        <row r="3">
          <cell r="A3" t="str">
            <v>STATION NAME</v>
          </cell>
        </row>
      </sheetData>
      <sheetData sheetId="71">
        <row r="3">
          <cell r="A3" t="str">
            <v>STATION NAME</v>
          </cell>
        </row>
      </sheetData>
      <sheetData sheetId="72">
        <row r="3">
          <cell r="A3" t="str">
            <v>STATION NAME</v>
          </cell>
        </row>
      </sheetData>
      <sheetData sheetId="73">
        <row r="3">
          <cell r="A3" t="str">
            <v>STATION NAME</v>
          </cell>
        </row>
      </sheetData>
      <sheetData sheetId="74">
        <row r="3">
          <cell r="A3" t="str">
            <v>STATION NAME</v>
          </cell>
        </row>
      </sheetData>
      <sheetData sheetId="75">
        <row r="3">
          <cell r="A3" t="str">
            <v>STATION NAME</v>
          </cell>
        </row>
      </sheetData>
      <sheetData sheetId="76">
        <row r="3">
          <cell r="A3" t="str">
            <v>STATION NAME</v>
          </cell>
        </row>
      </sheetData>
      <sheetData sheetId="77">
        <row r="3">
          <cell r="A3" t="str">
            <v>STATION NAME</v>
          </cell>
        </row>
      </sheetData>
      <sheetData sheetId="78">
        <row r="3">
          <cell r="A3" t="str">
            <v>STATION NAME</v>
          </cell>
        </row>
      </sheetData>
      <sheetData sheetId="79">
        <row r="3">
          <cell r="A3" t="str">
            <v>STATION NAME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>
        <row r="3">
          <cell r="A3" t="str">
            <v>STATION NAME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>
        <row r="3">
          <cell r="A3" t="str">
            <v>STATION NAME</v>
          </cell>
        </row>
      </sheetData>
      <sheetData sheetId="117">
        <row r="3">
          <cell r="A3" t="str">
            <v>STATION NAME</v>
          </cell>
        </row>
      </sheetData>
      <sheetData sheetId="118">
        <row r="3">
          <cell r="A3" t="str">
            <v>STATION NAME</v>
          </cell>
        </row>
      </sheetData>
      <sheetData sheetId="119">
        <row r="3">
          <cell r="A3" t="str">
            <v>STATION NAME</v>
          </cell>
        </row>
      </sheetData>
      <sheetData sheetId="120">
        <row r="3">
          <cell r="A3" t="str">
            <v>STATION NAME</v>
          </cell>
        </row>
      </sheetData>
      <sheetData sheetId="121">
        <row r="3">
          <cell r="A3" t="str">
            <v>STATION NAME</v>
          </cell>
        </row>
      </sheetData>
      <sheetData sheetId="122">
        <row r="3">
          <cell r="A3" t="str">
            <v>STATION NAME</v>
          </cell>
        </row>
      </sheetData>
      <sheetData sheetId="123">
        <row r="3">
          <cell r="A3" t="str">
            <v>STATION NAME</v>
          </cell>
        </row>
      </sheetData>
      <sheetData sheetId="124">
        <row r="3">
          <cell r="A3" t="str">
            <v>STATION NAME</v>
          </cell>
        </row>
      </sheetData>
      <sheetData sheetId="125">
        <row r="3">
          <cell r="A3" t="str">
            <v>STATION NAME</v>
          </cell>
        </row>
      </sheetData>
      <sheetData sheetId="126">
        <row r="3">
          <cell r="A3" t="str">
            <v>STATION NAME</v>
          </cell>
        </row>
      </sheetData>
      <sheetData sheetId="127">
        <row r="3">
          <cell r="A3" t="str">
            <v>STATION NAME</v>
          </cell>
        </row>
      </sheetData>
      <sheetData sheetId="128">
        <row r="3">
          <cell r="A3" t="str">
            <v>STATION NAME</v>
          </cell>
        </row>
      </sheetData>
      <sheetData sheetId="129">
        <row r="3">
          <cell r="A3" t="str">
            <v>STATION NAME</v>
          </cell>
        </row>
      </sheetData>
      <sheetData sheetId="130">
        <row r="3">
          <cell r="A3" t="str">
            <v>STATION NAME</v>
          </cell>
        </row>
      </sheetData>
      <sheetData sheetId="131">
        <row r="3">
          <cell r="A3" t="str">
            <v>STATION NAME</v>
          </cell>
        </row>
      </sheetData>
      <sheetData sheetId="132">
        <row r="3">
          <cell r="A3" t="str">
            <v>STATION NAME</v>
          </cell>
        </row>
      </sheetData>
      <sheetData sheetId="133">
        <row r="3">
          <cell r="A3" t="str">
            <v>STATION NAME</v>
          </cell>
        </row>
      </sheetData>
      <sheetData sheetId="134">
        <row r="3">
          <cell r="A3" t="str">
            <v>STATION NAME</v>
          </cell>
        </row>
      </sheetData>
      <sheetData sheetId="135">
        <row r="3">
          <cell r="A3" t="str">
            <v>STATION NAME</v>
          </cell>
        </row>
      </sheetData>
      <sheetData sheetId="136">
        <row r="3">
          <cell r="A3" t="str">
            <v>STATION NAME</v>
          </cell>
        </row>
      </sheetData>
      <sheetData sheetId="137">
        <row r="3">
          <cell r="A3" t="str">
            <v>STATION NAME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3">
          <cell r="A3" t="str">
            <v>STATION NAME</v>
          </cell>
        </row>
      </sheetData>
      <sheetData sheetId="146">
        <row r="3">
          <cell r="A3" t="str">
            <v>STATION NAME</v>
          </cell>
        </row>
      </sheetData>
      <sheetData sheetId="147">
        <row r="3">
          <cell r="A3" t="str">
            <v>STATION NAME</v>
          </cell>
        </row>
      </sheetData>
      <sheetData sheetId="148">
        <row r="3">
          <cell r="A3" t="str">
            <v>STATION NAME</v>
          </cell>
        </row>
      </sheetData>
      <sheetData sheetId="149">
        <row r="3">
          <cell r="A3" t="str">
            <v>STATION NAME</v>
          </cell>
        </row>
      </sheetData>
      <sheetData sheetId="150">
        <row r="3">
          <cell r="A3" t="str">
            <v>STATION NAME</v>
          </cell>
        </row>
      </sheetData>
      <sheetData sheetId="151">
        <row r="3">
          <cell r="A3" t="str">
            <v>STATION NAME</v>
          </cell>
        </row>
      </sheetData>
      <sheetData sheetId="152">
        <row r="3">
          <cell r="A3" t="str">
            <v>STATION NAME</v>
          </cell>
        </row>
      </sheetData>
      <sheetData sheetId="153">
        <row r="3">
          <cell r="A3" t="str">
            <v>STATION NAME</v>
          </cell>
        </row>
      </sheetData>
      <sheetData sheetId="154">
        <row r="3">
          <cell r="A3" t="str">
            <v>STATION NAME</v>
          </cell>
        </row>
      </sheetData>
      <sheetData sheetId="155">
        <row r="3">
          <cell r="A3" t="str">
            <v>STATION NAME</v>
          </cell>
        </row>
      </sheetData>
      <sheetData sheetId="156">
        <row r="3">
          <cell r="A3" t="str">
            <v>STATION NAME</v>
          </cell>
        </row>
      </sheetData>
      <sheetData sheetId="157">
        <row r="3">
          <cell r="A3" t="str">
            <v>STATION NAME</v>
          </cell>
        </row>
      </sheetData>
      <sheetData sheetId="15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g LF"/>
      <sheetName val="all"/>
      <sheetName val="Demand"/>
      <sheetName val="data"/>
      <sheetName val="ATP"/>
      <sheetName val="Inputs"/>
      <sheetName val="Salient1"/>
      <sheetName val="RAJ"/>
      <sheetName val="Metro consind updation sheet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p 03-04"/>
      <sheetName val="Sheet1"/>
      <sheetName val="Inputs"/>
      <sheetName val="04REL"/>
      <sheetName val="STN WISE EMR"/>
      <sheetName val="Stationwise Thermal &amp; Hydel Gen"/>
      <sheetName val="Executive Summary -Thermal"/>
      <sheetName val="TWELVE"/>
      <sheetName val="BREAKUP OF OIL"/>
      <sheetName val="RAJ"/>
      <sheetName val="7.11 p1"/>
      <sheetName val="all"/>
      <sheetName val="DLC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Kannada"/>
      <sheetName val="INSTALLATIONS-99-00"/>
      <sheetName val="INSTALLATIONS-00-01"/>
      <sheetName val="INSTALLATIONS-01-02"/>
      <sheetName val="DCB Report TariffWise Detaile"/>
      <sheetName val="DCB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p 03-04"/>
    </sheetNames>
    <sheetDataSet>
      <sheetData sheetId="0" refreshError="1">
        <row r="721">
          <cell r="F721">
            <v>0.90799276391293349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  <sheetName val="STN WISE EMR"/>
      <sheetName val="agl-pump-sets"/>
      <sheetName val="EG"/>
      <sheetName val="pump-sets(AI)"/>
      <sheetName val="installes-capacity"/>
      <sheetName val="per-capita"/>
      <sheetName val="towns&amp;villages"/>
      <sheetName val="R.Hrs. Since Comm"/>
      <sheetName val="A"/>
      <sheetName val="A2-02-03"/>
      <sheetName val="ATC Loss Red"/>
      <sheetName val="Demand Raised wrt adj targe "/>
      <sheetName val="Sheet1"/>
      <sheetName val="data"/>
      <sheetName val="EDWise"/>
      <sheetName val="DLC"/>
      <sheetName val="Executive Summary -Thermal"/>
      <sheetName val="Stationwise Thermal &amp; Hydel Gen"/>
      <sheetName val="TWELVE"/>
      <sheetName val="A1-Continuous"/>
      <sheetName val="CASH-FLOW"/>
      <sheetName val="04REL"/>
      <sheetName val="Salient1"/>
      <sheetName val="IP Assessment_June.08"/>
      <sheetName val="Design"/>
      <sheetName val="Loss_of_Generation"/>
      <sheetName val="No_of_Tube_Leakage"/>
      <sheetName val="EB_PS"/>
      <sheetName val="400_KV"/>
      <sheetName val="LONG_DURATION_OUTAGE"/>
      <sheetName val="TIME_DURATION_CAUSE_ANALYSIS"/>
      <sheetName val="CAUSE_ANALYSIS"/>
      <sheetName val="BREAKUP_OF_OIL"/>
      <sheetName val="PARTIAL_LOSS"/>
      <sheetName val="STN_WISE_EMR"/>
      <sheetName val="R_Hrs__Since_Comm"/>
      <sheetName val="Loss_of_Generation1"/>
      <sheetName val="No_of_Tube_Leakage1"/>
      <sheetName val="EB_PS1"/>
      <sheetName val="400_KV1"/>
      <sheetName val="LONG_DURATION_OUTAGE1"/>
      <sheetName val="TIME_DURATION_CAUSE_ANALYSIS1"/>
      <sheetName val="CAUSE_ANALYSIS1"/>
      <sheetName val="BREAKUP_OF_OIL1"/>
      <sheetName val="PARTIAL_LOSS1"/>
      <sheetName val="STN_WISE_EMR1"/>
      <sheetName val="R_Hrs__Since_Comm1"/>
      <sheetName val="ATC_Loss_Red"/>
      <sheetName val="Demand_Raised_wrt_adj_targe_"/>
      <sheetName val="Executive_Summary_-Thermal"/>
      <sheetName val="Stationwise_Thermal_&amp;_Hydel_Gen"/>
      <sheetName val="Material Reciept Status"/>
      <sheetName val="dpc cost"/>
      <sheetName val="SUMMERY"/>
      <sheetName val="Balance Sheet"/>
      <sheetName val="Ref codes"/>
      <sheetName val="Inputs"/>
      <sheetName val="Validations"/>
      <sheetName val="C.S.GENERATION"/>
      <sheetName val="Addl.40"/>
      <sheetName val="Setup Variables"/>
      <sheetName val="PACK (B)"/>
      <sheetName val="Dom"/>
      <sheetName val="01.11.2004"/>
      <sheetName val="Loss_of_Generation2"/>
      <sheetName val="No_of_Tube_Leakage2"/>
      <sheetName val="EB_PS2"/>
      <sheetName val="400_KV2"/>
      <sheetName val="LONG_DURATION_OUTAGE2"/>
      <sheetName val="TIME_DURATION_CAUSE_ANALYSIS2"/>
      <sheetName val="CAUSE_ANALYSIS2"/>
      <sheetName val="BREAKUP_OF_OIL2"/>
      <sheetName val="PARTIAL_LOSS2"/>
      <sheetName val="STN_WISE_EMR2"/>
      <sheetName val="R_Hrs__Since_Comm2"/>
      <sheetName val="ATC_Loss_Red1"/>
      <sheetName val="Demand_Raised_wrt_adj_targe_1"/>
      <sheetName val="Executive_Summary_-Thermal1"/>
      <sheetName val="Stationwise_Thermal_&amp;_Hydel_Ge1"/>
      <sheetName val="Material_Reciept_Status"/>
      <sheetName val="01_11_2004"/>
      <sheetName val="Loss_of_Generation3"/>
      <sheetName val="No_of_Tube_Leakage3"/>
      <sheetName val="EB_PS3"/>
      <sheetName val="400_KV3"/>
      <sheetName val="LONG_DURATION_OUTAGE3"/>
      <sheetName val="TIME_DURATION_CAUSE_ANALYSIS3"/>
      <sheetName val="CAUSE_ANALYSIS3"/>
      <sheetName val="BREAKUP_OF_OIL3"/>
      <sheetName val="PARTIAL_LOSS3"/>
      <sheetName val="STN_WISE_EMR3"/>
      <sheetName val="R_Hrs__Since_Comm3"/>
      <sheetName val="ATC_Loss_Red2"/>
      <sheetName val="Demand_Raised_wrt_adj_targe_2"/>
      <sheetName val="Executive_Summary_-Thermal2"/>
      <sheetName val="Stationwise_Thermal_&amp;_Hydel_Ge2"/>
      <sheetName val="Material_Reciept_Status1"/>
      <sheetName val="01_11_20041"/>
      <sheetName val="TABLES"/>
      <sheetName val="Loss_of_Generation4"/>
      <sheetName val="No_of_Tube_Leakage4"/>
      <sheetName val="EB_PS4"/>
      <sheetName val="400_KV4"/>
      <sheetName val="LONG_DURATION_OUTAGE4"/>
      <sheetName val="TIME_DURATION_CAUSE_ANALYSIS4"/>
      <sheetName val="CAUSE_ANALYSIS4"/>
      <sheetName val="BREAKUP_OF_OIL4"/>
      <sheetName val="PARTIAL_LOSS4"/>
      <sheetName val="STN_WISE_EMR4"/>
      <sheetName val="R_Hrs__Since_Comm4"/>
      <sheetName val="ATC_Loss_Red3"/>
      <sheetName val="Demand_Raised_wrt_adj_targe_3"/>
      <sheetName val="Executive_Summary_-Thermal3"/>
      <sheetName val="Stationwise_Thermal_&amp;_Hydel_Ge3"/>
      <sheetName val="Material_Reciept_Status2"/>
      <sheetName val="01_11_20042"/>
      <sheetName val="List"/>
      <sheetName val="IP_Assessment_June_08"/>
      <sheetName val="dpc_cost"/>
      <sheetName val="Balance_Sheet"/>
      <sheetName val="Ref_codes"/>
      <sheetName val="C_S_GENERATION"/>
      <sheetName val="Addl_40"/>
      <sheetName val="Setup_Variables"/>
      <sheetName val="PACK_(B)"/>
      <sheetName val="Cost Reco data download"/>
      <sheetName val="QTY"/>
      <sheetName val="7.11 p1"/>
      <sheetName val="Sec-1a"/>
      <sheetName val="Sec-5a"/>
      <sheetName val="Sec-8d"/>
      <sheetName val="Sec-3a"/>
      <sheetName val="Sec-1b"/>
      <sheetName val="Sec-1c"/>
      <sheetName val="Sec-8c"/>
      <sheetName val="Lead statement-VJA"/>
      <sheetName val="Mortars"/>
      <sheetName val="Lead "/>
      <sheetName val="Lead statement"/>
      <sheetName val="Labour charges"/>
      <sheetName val="Sept "/>
      <sheetName val="Newabstract"/>
      <sheetName val="Detail Estt."/>
      <sheetName val="Form_A"/>
      <sheetName val="Lead statement-Tpt"/>
      <sheetName val="MO EY"/>
      <sheetName val="MO CY"/>
      <sheetName val="Data 2010-11"/>
      <sheetName val="cls"/>
      <sheetName val="SS-III &amp; SS-V"/>
      <sheetName val="Directors"/>
      <sheetName val="Comp"/>
      <sheetName val="INSTALLATIONS-99-00"/>
      <sheetName val="Code"/>
      <sheetName val="Basis"/>
      <sheetName val="ANNEXURE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 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de_electrified villC_8"/>
      <sheetName val="declaration of De_elect_ C_9"/>
      <sheetName val="Section_D"/>
      <sheetName val="Scheme Proposal _Block__ D1a"/>
      <sheetName val="Scheme Proposal _Block__ D1b"/>
      <sheetName val="Scheme Proposal _Block__ D2"/>
      <sheetName val="Scheme Pro_ _Village__D3"/>
      <sheetName val="Scheme Proposal _Village__D4"/>
      <sheetName val="Scheme Proposal _Village__D5"/>
      <sheetName val="Section_E"/>
      <sheetName val="EHV_SS_E1"/>
      <sheetName val="33KVfeeders_E2"/>
      <sheetName val="New33KVSS_E3"/>
      <sheetName val="Prop aug of Ex 33KVSS_E3a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  <sheetName val="Cost Estimate G"/>
      <sheetName val="DT _1_ph_16 KVA - CSP"/>
      <sheetName val="11 kv 1-ph (spur line)"/>
      <sheetName val="ABC line"/>
      <sheetName val="11 kv Branch 1-ph (weasel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DBForeC"/>
      <sheetName val="Short-Term"/>
      <sheetName val="R15 00-01"/>
      <sheetName val="DBHis"/>
      <sheetName val="Agri"/>
      <sheetName val="Agri-support"/>
      <sheetName val="Base Year"/>
      <sheetName val="Dom"/>
      <sheetName val="Dom-sup."/>
      <sheetName val="Dom-Free"/>
      <sheetName val="Chart1"/>
      <sheetName val="LT_Ind"/>
      <sheetName val="NonDom"/>
      <sheetName val="LT_WW"/>
      <sheetName val="LT_Street"/>
      <sheetName val="HT Ind"/>
      <sheetName val="Coal"/>
      <sheetName val="Steel"/>
      <sheetName val="Traction"/>
      <sheetName val="Licensees"/>
      <sheetName val="HT_WW"/>
      <sheetName val="HT_Agr"/>
      <sheetName val="Villages"/>
      <sheetName val="Captive"/>
      <sheetName val="Market"/>
      <sheetName val="Load"/>
      <sheetName val="Growth Rates"/>
      <sheetName val="Services"/>
      <sheetName val="Serv-Worksheet"/>
      <sheetName val="High Sens."/>
      <sheetName val="Low Sens."/>
      <sheetName val="Graphs"/>
      <sheetName val="MODI MPSEB ASSESS"/>
      <sheetName val="Assump-Sens."/>
      <sheetName val="Stationwise Thermal &amp; Hydel Gen"/>
      <sheetName val="Executive Summary -Thermal"/>
      <sheetName val="TWELVE"/>
      <sheetName val="ATP"/>
      <sheetName val="data"/>
      <sheetName val="BREAKUP OF OIL"/>
      <sheetName val="Demand"/>
      <sheetName val="Salient1"/>
      <sheetName val="A 3.7"/>
      <sheetName val="cls"/>
      <sheetName val="04REL"/>
      <sheetName val="Code"/>
      <sheetName val="PACK (B)"/>
      <sheetName val="Sheet1"/>
      <sheetName val="dpc cost"/>
      <sheetName val="SUMMERY"/>
      <sheetName val="Discom Details"/>
      <sheetName val="Coalmine"/>
      <sheetName val="UK"/>
      <sheetName val="Cat_Ser_load"/>
      <sheetName val="R_Abstract"/>
      <sheetName val="Schema_x0000__x0000__x0000__x0000__x0000__x0000_&quot;[Global model 28th"/>
      <sheetName val="Timesheet"/>
      <sheetName val="Schema_x005f_x0000__x005f_x0000__x005f_x0000__x00"/>
      <sheetName val="Schema_x0000__x0000__x0000__x00"/>
      <sheetName val="A1-Continuous"/>
      <sheetName val="Schema_x005f_x005f_x005f_x0000__x005f_x005f_x0000"/>
      <sheetName val="Schema_x005f_x005f_x005f_x005f_x005f_x005f_x005f_x0000_"/>
      <sheetName val="Setup Variables"/>
      <sheetName val="R15_00-01"/>
      <sheetName val="Base_Year"/>
      <sheetName val="Dom-sup_"/>
      <sheetName val="HT_Ind"/>
      <sheetName val="Growth_Rates"/>
      <sheetName val="High_Sens_"/>
      <sheetName val="Low_Sens_"/>
      <sheetName val="MODI_MPSEB_ASSESS"/>
      <sheetName val="Assump-Sens_"/>
      <sheetName val="Stationwise_Thermal_&amp;_Hydel_Gen"/>
      <sheetName val="Executive_Summary_-Thermal"/>
      <sheetName val="BREAKUP_OF_OIL"/>
      <sheetName val="A_3_7"/>
      <sheetName val="BHANDUP"/>
      <sheetName val="SECQ1"/>
      <sheetName val="R15_00-011"/>
      <sheetName val="Base_Year1"/>
      <sheetName val="Dom-sup_1"/>
      <sheetName val="HT_Ind1"/>
      <sheetName val="Growth_Rates1"/>
      <sheetName val="High_Sens_1"/>
      <sheetName val="Low_Sens_1"/>
      <sheetName val="MODI_MPSEB_ASSESS1"/>
      <sheetName val="Assump-Sens_1"/>
      <sheetName val="Stationwise_Thermal_&amp;_Hydel_Ge1"/>
      <sheetName val="Executive_Summary_-Thermal1"/>
      <sheetName val="BREAKUP_OF_OIL1"/>
      <sheetName val="A_3_71"/>
      <sheetName val="dpc_cost"/>
      <sheetName val="Discom_Details"/>
      <sheetName val="PACK_(B)"/>
      <sheetName val="220 11  bs "/>
      <sheetName val="Material Reciept Status"/>
      <sheetName val="Report"/>
      <sheetName val="STN WISE EMR"/>
      <sheetName val="3"/>
      <sheetName val="40"/>
      <sheetName val="Formulas"/>
      <sheetName val="C.S.GENERATION"/>
      <sheetName val="Schema_x005f_x0000__x005f_x005f_x0000"/>
      <sheetName val="Schema_x005f_x005f_x005f_x0000_"/>
      <sheetName val="Bongaon"/>
      <sheetName val="Jeerat"/>
      <sheetName val="NJP"/>
      <sheetName val="QOSWS "/>
      <sheetName val="Schema&quot;[Global model 28th"/>
      <sheetName val="Schema_x00"/>
      <sheetName val="final abstract"/>
      <sheetName val="Inputs"/>
      <sheetName val="R15_00-012"/>
      <sheetName val="Base_Year2"/>
      <sheetName val="Dom-sup_2"/>
      <sheetName val="HT_Ind2"/>
      <sheetName val="Growth_Rates2"/>
      <sheetName val="High_Sens_2"/>
      <sheetName val="Low_Sens_2"/>
      <sheetName val="MODI_MPSEB_ASSESS2"/>
      <sheetName val="Assump-Sens_2"/>
      <sheetName val="Stationwise_Thermal_&amp;_Hydel_Ge2"/>
      <sheetName val="Executive_Summary_-Thermal2"/>
      <sheetName val="BREAKUP_OF_OIL2"/>
      <sheetName val="A_3_72"/>
      <sheetName val="PACK_(B)1"/>
      <sheetName val="dpc_cost1"/>
      <sheetName val="Discom_Details1"/>
      <sheetName val="220_11__bs_"/>
      <sheetName val="Material_Reciept_Status"/>
      <sheetName val="R15_00-013"/>
      <sheetName val="Base_Year3"/>
      <sheetName val="Dom-sup_3"/>
      <sheetName val="HT_Ind3"/>
      <sheetName val="Growth_Rates3"/>
      <sheetName val="High_Sens_3"/>
      <sheetName val="Low_Sens_3"/>
      <sheetName val="MODI_MPSEB_ASSESS3"/>
      <sheetName val="Assump-Sens_3"/>
      <sheetName val="Stationwise_Thermal_&amp;_Hydel_Ge3"/>
      <sheetName val="Executive_Summary_-Thermal3"/>
      <sheetName val="BREAKUP_OF_OIL3"/>
      <sheetName val="A_3_73"/>
      <sheetName val="PACK_(B)2"/>
      <sheetName val="dpc_cost2"/>
      <sheetName val="Discom_Details2"/>
      <sheetName val="220_11__bs_1"/>
      <sheetName val="Material_Reciept_Status1"/>
      <sheetName val="CASH-FLOW"/>
      <sheetName val="R15_00-014"/>
      <sheetName val="Base_Year4"/>
      <sheetName val="Dom-sup_4"/>
      <sheetName val="HT_Ind4"/>
      <sheetName val="Growth_Rates4"/>
      <sheetName val="High_Sens_4"/>
      <sheetName val="Low_Sens_4"/>
      <sheetName val="MODI_MPSEB_ASSESS4"/>
      <sheetName val="Assump-Sens_4"/>
      <sheetName val="Stationwise_Thermal_&amp;_Hydel_Ge4"/>
      <sheetName val="Executive_Summary_-Thermal4"/>
      <sheetName val="BREAKUP_OF_OIL4"/>
      <sheetName val="A_3_74"/>
      <sheetName val="PACK_(B)3"/>
      <sheetName val="dpc_cost3"/>
      <sheetName val="Discom_Details3"/>
      <sheetName val="220_11__bs_2"/>
      <sheetName val="Material_Reciept_Status2"/>
      <sheetName val="#REF"/>
      <sheetName val="DSLP"/>
      <sheetName val="Schema_x005f_x005f_x005F"/>
      <sheetName val="Schema_x005f_x0000_"/>
      <sheetName val="newabstract"/>
      <sheetName val="QFC"/>
      <sheetName val="de"/>
      <sheetName val="j"/>
      <sheetName val="btb"/>
      <sheetName val="cf"/>
      <sheetName val="orders"/>
      <sheetName val="Schema&quot;[Global_model_28th"/>
      <sheetName val="Setup_Variables"/>
      <sheetName val="STN_WISE_EMR"/>
      <sheetName val="C_S_GENERATION"/>
      <sheetName val="QOSWS_"/>
      <sheetName val="Schema&quot;_Global model 28th"/>
      <sheetName val="Schema&quot;_Global_model_28th"/>
      <sheetName val="SS-III &amp; SS-V"/>
      <sheetName val="7.11 p1"/>
      <sheetName val="Lead Statement"/>
      <sheetName val="Labour charges"/>
      <sheetName val="Detailed Estimate"/>
      <sheetName val="Sheet3"/>
      <sheetName val="ZKOK6"/>
      <sheetName val="Form_A"/>
      <sheetName val="Lead "/>
      <sheetName val="DLC"/>
      <sheetName val="Sept "/>
      <sheetName val="EG"/>
      <sheetName val="pump-sets(AI)"/>
      <sheetName val="per-capita"/>
      <sheetName val="towns&amp;villages"/>
      <sheetName val="Sec-1a"/>
      <sheetName val="1"/>
      <sheetName val="ft-05-02isobom"/>
      <sheetName val="Cash2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H9" t="str">
            <v>92-93</v>
          </cell>
          <cell r="I9" t="str">
            <v>93-94</v>
          </cell>
          <cell r="J9" t="str">
            <v>94-95</v>
          </cell>
          <cell r="K9" t="str">
            <v>95-96</v>
          </cell>
          <cell r="L9" t="str">
            <v>96-97</v>
          </cell>
          <cell r="M9" t="str">
            <v>97-98</v>
          </cell>
          <cell r="N9" t="str">
            <v>98-99</v>
          </cell>
          <cell r="O9" t="str">
            <v>99-00</v>
          </cell>
          <cell r="P9" t="str">
            <v>00-01</v>
          </cell>
          <cell r="Q9" t="str">
            <v>Comments</v>
          </cell>
        </row>
        <row r="11">
          <cell r="H11" t="str">
            <v>92-93</v>
          </cell>
          <cell r="I11" t="str">
            <v>93-94</v>
          </cell>
          <cell r="J11" t="str">
            <v>94-95</v>
          </cell>
          <cell r="K11" t="str">
            <v>95-96</v>
          </cell>
          <cell r="L11" t="str">
            <v>96-97</v>
          </cell>
          <cell r="M11" t="str">
            <v>97-98</v>
          </cell>
          <cell r="N11" t="str">
            <v>98-99</v>
          </cell>
          <cell r="O11" t="str">
            <v>99-00</v>
          </cell>
          <cell r="P11" t="str">
            <v>00-01</v>
          </cell>
          <cell r="Q11" t="str">
            <v>Comments</v>
          </cell>
        </row>
        <row r="12">
          <cell r="E12" t="str">
            <v>Actual</v>
          </cell>
          <cell r="F12">
            <v>0</v>
          </cell>
          <cell r="G12">
            <v>0</v>
          </cell>
          <cell r="H12">
            <v>1146.9464337763561</v>
          </cell>
          <cell r="I12">
            <v>1348.8086210103572</v>
          </cell>
          <cell r="J12">
            <v>1378.8953544924971</v>
          </cell>
          <cell r="K12">
            <v>1514.8534401882121</v>
          </cell>
          <cell r="L12">
            <v>1604.1975852061873</v>
          </cell>
          <cell r="M12">
            <v>1635.3729424049175</v>
          </cell>
          <cell r="N12">
            <v>1759.8646367337187</v>
          </cell>
          <cell r="O12">
            <v>2252.0943689999999</v>
          </cell>
          <cell r="P12">
            <v>2398.1461873885523</v>
          </cell>
        </row>
        <row r="13">
          <cell r="E13" t="str">
            <v>Suppressed</v>
          </cell>
          <cell r="F13">
            <v>0</v>
          </cell>
          <cell r="G13">
            <v>0</v>
          </cell>
          <cell r="H13">
            <v>65.11538689110921</v>
          </cell>
          <cell r="I13">
            <v>37.988839175032126</v>
          </cell>
          <cell r="J13">
            <v>61.718945381111098</v>
          </cell>
          <cell r="K13">
            <v>92.59736102715533</v>
          </cell>
          <cell r="L13">
            <v>144.18354908010042</v>
          </cell>
          <cell r="M13">
            <v>58.013753112049471</v>
          </cell>
          <cell r="N13">
            <v>60.180182643709031</v>
          </cell>
          <cell r="O13">
            <v>87.996130161098336</v>
          </cell>
          <cell r="P13">
            <v>372.95381261144757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9">
          <cell r="E9" t="str">
            <v>Material Code</v>
          </cell>
        </row>
      </sheetData>
      <sheetData sheetId="65">
        <row r="9">
          <cell r="E9" t="str">
            <v>Material Code</v>
          </cell>
        </row>
      </sheetData>
      <sheetData sheetId="66">
        <row r="9">
          <cell r="E9" t="str">
            <v>Material Code</v>
          </cell>
        </row>
      </sheetData>
      <sheetData sheetId="67" refreshError="1"/>
      <sheetData sheetId="68" refreshError="1"/>
      <sheetData sheetId="69">
        <row r="9">
          <cell r="E9" t="str">
            <v>Material Code</v>
          </cell>
        </row>
      </sheetData>
      <sheetData sheetId="70">
        <row r="9">
          <cell r="E9" t="str">
            <v>Material Code</v>
          </cell>
        </row>
      </sheetData>
      <sheetData sheetId="71">
        <row r="9">
          <cell r="E9" t="str">
            <v>Material Code</v>
          </cell>
        </row>
      </sheetData>
      <sheetData sheetId="72">
        <row r="9">
          <cell r="E9" t="str">
            <v>Material Code</v>
          </cell>
        </row>
      </sheetData>
      <sheetData sheetId="73">
        <row r="9">
          <cell r="E9" t="str">
            <v>Material Code</v>
          </cell>
        </row>
      </sheetData>
      <sheetData sheetId="74">
        <row r="9">
          <cell r="E9" t="str">
            <v>Material Code</v>
          </cell>
        </row>
      </sheetData>
      <sheetData sheetId="75">
        <row r="9">
          <cell r="E9" t="str">
            <v>Material Code</v>
          </cell>
        </row>
      </sheetData>
      <sheetData sheetId="76">
        <row r="9">
          <cell r="E9" t="str">
            <v>Material Code</v>
          </cell>
        </row>
      </sheetData>
      <sheetData sheetId="77">
        <row r="9">
          <cell r="E9" t="str">
            <v>Material Code</v>
          </cell>
        </row>
      </sheetData>
      <sheetData sheetId="78">
        <row r="9">
          <cell r="E9" t="str">
            <v>Material Code</v>
          </cell>
        </row>
      </sheetData>
      <sheetData sheetId="79">
        <row r="9">
          <cell r="E9" t="str">
            <v>Material Code</v>
          </cell>
        </row>
      </sheetData>
      <sheetData sheetId="80">
        <row r="9">
          <cell r="E9" t="str">
            <v>Material Code</v>
          </cell>
        </row>
      </sheetData>
      <sheetData sheetId="81">
        <row r="9">
          <cell r="E9" t="str">
            <v>Material Code</v>
          </cell>
        </row>
      </sheetData>
      <sheetData sheetId="82">
        <row r="9">
          <cell r="E9" t="str">
            <v>Material Code</v>
          </cell>
        </row>
      </sheetData>
      <sheetData sheetId="83">
        <row r="9">
          <cell r="E9" t="str">
            <v>Material Code</v>
          </cell>
        </row>
      </sheetData>
      <sheetData sheetId="84">
        <row r="9">
          <cell r="E9" t="str">
            <v>Material Code</v>
          </cell>
        </row>
      </sheetData>
      <sheetData sheetId="85" refreshError="1"/>
      <sheetData sheetId="86">
        <row r="9">
          <cell r="E9" t="str">
            <v>Material Code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9">
          <cell r="E9" t="str">
            <v>Material Code</v>
          </cell>
        </row>
      </sheetData>
      <sheetData sheetId="131">
        <row r="9">
          <cell r="E9" t="str">
            <v>Material Code</v>
          </cell>
        </row>
      </sheetData>
      <sheetData sheetId="132">
        <row r="9">
          <cell r="E9" t="str">
            <v>Material Code</v>
          </cell>
        </row>
      </sheetData>
      <sheetData sheetId="133">
        <row r="9">
          <cell r="E9" t="str">
            <v>Material Code</v>
          </cell>
        </row>
      </sheetData>
      <sheetData sheetId="134">
        <row r="9">
          <cell r="E9" t="str">
            <v>Material Code</v>
          </cell>
        </row>
      </sheetData>
      <sheetData sheetId="135">
        <row r="9">
          <cell r="E9" t="str">
            <v>Material Code</v>
          </cell>
        </row>
      </sheetData>
      <sheetData sheetId="136">
        <row r="9">
          <cell r="E9" t="str">
            <v>Material Code</v>
          </cell>
        </row>
      </sheetData>
      <sheetData sheetId="137">
        <row r="9">
          <cell r="E9" t="str">
            <v>Material Code</v>
          </cell>
        </row>
      </sheetData>
      <sheetData sheetId="138">
        <row r="9">
          <cell r="E9" t="str">
            <v>Material Code</v>
          </cell>
        </row>
      </sheetData>
      <sheetData sheetId="139">
        <row r="9">
          <cell r="E9" t="str">
            <v>Material Code</v>
          </cell>
        </row>
      </sheetData>
      <sheetData sheetId="140">
        <row r="9">
          <cell r="E9" t="str">
            <v>Material Code</v>
          </cell>
        </row>
      </sheetData>
      <sheetData sheetId="141">
        <row r="9">
          <cell r="E9" t="str">
            <v>Material Code</v>
          </cell>
        </row>
      </sheetData>
      <sheetData sheetId="142">
        <row r="9">
          <cell r="E9" t="str">
            <v>Material Code</v>
          </cell>
        </row>
      </sheetData>
      <sheetData sheetId="143">
        <row r="9">
          <cell r="E9" t="str">
            <v>Material Code</v>
          </cell>
        </row>
      </sheetData>
      <sheetData sheetId="144">
        <row r="9">
          <cell r="E9" t="str">
            <v>Material Code</v>
          </cell>
        </row>
      </sheetData>
      <sheetData sheetId="145">
        <row r="9">
          <cell r="E9" t="str">
            <v>Material Code</v>
          </cell>
        </row>
      </sheetData>
      <sheetData sheetId="146">
        <row r="9">
          <cell r="E9" t="str">
            <v>Material Code</v>
          </cell>
        </row>
      </sheetData>
      <sheetData sheetId="147">
        <row r="9">
          <cell r="E9" t="str">
            <v>Material Code</v>
          </cell>
        </row>
      </sheetData>
      <sheetData sheetId="148">
        <row r="9">
          <cell r="E9" t="str">
            <v>Material Code</v>
          </cell>
        </row>
      </sheetData>
      <sheetData sheetId="149">
        <row r="9">
          <cell r="E9" t="str">
            <v>Material Code</v>
          </cell>
        </row>
      </sheetData>
      <sheetData sheetId="150">
        <row r="9">
          <cell r="E9" t="str">
            <v>Material Code</v>
          </cell>
        </row>
      </sheetData>
      <sheetData sheetId="151">
        <row r="9">
          <cell r="E9" t="str">
            <v>Material Code</v>
          </cell>
        </row>
      </sheetData>
      <sheetData sheetId="152">
        <row r="9">
          <cell r="E9" t="str">
            <v>Material Code</v>
          </cell>
        </row>
      </sheetData>
      <sheetData sheetId="153">
        <row r="9">
          <cell r="E9" t="str">
            <v>Material Code</v>
          </cell>
        </row>
      </sheetData>
      <sheetData sheetId="154">
        <row r="9">
          <cell r="E9" t="str">
            <v>Material Code</v>
          </cell>
        </row>
      </sheetData>
      <sheetData sheetId="155">
        <row r="9">
          <cell r="E9" t="str">
            <v>Material Code</v>
          </cell>
        </row>
      </sheetData>
      <sheetData sheetId="156">
        <row r="9">
          <cell r="E9" t="str">
            <v>Material Code</v>
          </cell>
        </row>
      </sheetData>
      <sheetData sheetId="157">
        <row r="9">
          <cell r="E9" t="str">
            <v>Material Code</v>
          </cell>
        </row>
      </sheetData>
      <sheetData sheetId="158">
        <row r="9">
          <cell r="E9" t="str">
            <v>Material Code</v>
          </cell>
        </row>
      </sheetData>
      <sheetData sheetId="159">
        <row r="9">
          <cell r="E9" t="str">
            <v>Material Code</v>
          </cell>
        </row>
      </sheetData>
      <sheetData sheetId="160">
        <row r="9">
          <cell r="E9" t="str">
            <v>Material Code</v>
          </cell>
        </row>
      </sheetData>
      <sheetData sheetId="161">
        <row r="9">
          <cell r="E9" t="str">
            <v>Material Code</v>
          </cell>
        </row>
      </sheetData>
      <sheetData sheetId="162">
        <row r="9">
          <cell r="E9" t="str">
            <v>Material Code</v>
          </cell>
        </row>
      </sheetData>
      <sheetData sheetId="163">
        <row r="9">
          <cell r="E9" t="str">
            <v>Material Code</v>
          </cell>
        </row>
      </sheetData>
      <sheetData sheetId="164"/>
      <sheetData sheetId="165">
        <row r="9">
          <cell r="E9" t="str">
            <v>Material Code</v>
          </cell>
        </row>
      </sheetData>
      <sheetData sheetId="166"/>
      <sheetData sheetId="167">
        <row r="9">
          <cell r="E9" t="str">
            <v>Material Code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>
        <row r="9">
          <cell r="E9" t="str">
            <v>Material Code</v>
          </cell>
        </row>
      </sheetData>
      <sheetData sheetId="181">
        <row r="9">
          <cell r="E9" t="str">
            <v>Material Code</v>
          </cell>
        </row>
      </sheetData>
      <sheetData sheetId="182">
        <row r="9">
          <cell r="E9" t="str">
            <v>Material Code</v>
          </cell>
        </row>
      </sheetData>
      <sheetData sheetId="183">
        <row r="9">
          <cell r="E9" t="str">
            <v>Material Code</v>
          </cell>
        </row>
      </sheetData>
      <sheetData sheetId="184" refreshError="1"/>
      <sheetData sheetId="185" refreshError="1"/>
      <sheetData sheetId="186"/>
      <sheetData sheetId="187"/>
      <sheetData sheetId="188">
        <row r="9">
          <cell r="E9" t="str">
            <v>Material Code</v>
          </cell>
        </row>
      </sheetData>
      <sheetData sheetId="189"/>
      <sheetData sheetId="190">
        <row r="9">
          <cell r="E9" t="str">
            <v>Material Code</v>
          </cell>
        </row>
      </sheetData>
      <sheetData sheetId="191" refreshError="1"/>
      <sheetData sheetId="192" refreshError="1"/>
      <sheetData sheetId="193" refreshError="1"/>
      <sheetData sheetId="194"/>
      <sheetData sheetId="195" refreshError="1"/>
      <sheetData sheetId="196">
        <row r="9">
          <cell r="E9" t="str">
            <v>Material Code</v>
          </cell>
        </row>
      </sheetData>
      <sheetData sheetId="197">
        <row r="9">
          <cell r="E9" t="str">
            <v>Material Code</v>
          </cell>
        </row>
      </sheetData>
      <sheetData sheetId="198" refreshError="1"/>
      <sheetData sheetId="199">
        <row r="9">
          <cell r="E9" t="str">
            <v>Material Code</v>
          </cell>
        </row>
      </sheetData>
      <sheetData sheetId="200">
        <row r="9">
          <cell r="E9" t="str">
            <v>Material Code</v>
          </cell>
        </row>
      </sheetData>
      <sheetData sheetId="201" refreshError="1"/>
      <sheetData sheetId="202" refreshError="1"/>
      <sheetData sheetId="203"/>
      <sheetData sheetId="204"/>
      <sheetData sheetId="20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-06"/>
      <sheetName val="mAY-06"/>
      <sheetName val="JUNE -06"/>
      <sheetName val="1qtr"/>
      <sheetName val="july-06"/>
      <sheetName val="aug-06"/>
      <sheetName val="Sept-06"/>
      <sheetName val="2qtr"/>
      <sheetName val="oct-06"/>
      <sheetName val="nov-06 "/>
      <sheetName val="Dec-06"/>
      <sheetName val="jan-07"/>
      <sheetName val="feb"/>
      <sheetName val="Mar"/>
      <sheetName val="Dec-06 "/>
      <sheetName val="QOSWS "/>
      <sheetName val="DCB"/>
      <sheetName val="IDCCALHYD-GOO"/>
      <sheetName val="Format-15(A)"/>
      <sheetName val="INDEX"/>
      <sheetName val="J"/>
      <sheetName val="JUNE_-06"/>
      <sheetName val="nov-06_"/>
      <sheetName val="Dec-06_"/>
      <sheetName val="QOSWS_"/>
      <sheetName val="FT-05-02IsoBOM"/>
      <sheetName val="September '10"/>
      <sheetName val="November '10"/>
      <sheetName val="04REL"/>
      <sheetName val="travel_per"/>
      <sheetName val="Staff Acco."/>
      <sheetName val="BTB"/>
      <sheetName val="cf"/>
      <sheetName val="orders"/>
      <sheetName val="N Format-5"/>
      <sheetName val="OB DEM Pay Bal"/>
      <sheetName val="Bongaon"/>
      <sheetName val="Jeerat"/>
      <sheetName val="Acceptance"/>
      <sheetName val="NJP"/>
      <sheetName val="May '10"/>
      <sheetName val="June '10"/>
      <sheetName val="July '10"/>
      <sheetName val="August '10"/>
      <sheetName val="October '10"/>
      <sheetName val="3BPA00132-5-3 W plan HVPNL"/>
      <sheetName val="Discom Details"/>
      <sheetName val="A"/>
      <sheetName val="&quot;R&quot; Format ATN Div "/>
      <sheetName val="&quot;R&quot; Format RBG Div"/>
      <sheetName val="&quot;R&quot; Format CKD Div"/>
      <sheetName val="Sheet1"/>
      <sheetName val="RSD"/>
      <sheetName val="KND"/>
      <sheetName val="NVL"/>
      <sheetName val="ANN"/>
      <sheetName val="Units Name"/>
      <sheetName val="Actuals Copy"/>
      <sheetName val="DVN"/>
      <sheetName val="Detail DCB"/>
      <sheetName val="DCB (Print)"/>
      <sheetName val="R Format "/>
      <sheetName val="Cash Tally (Print)"/>
      <sheetName val="Tax E (Print)"/>
      <sheetName val="Tax-B (Print)"/>
      <sheetName val="D-21 KERC Format"/>
      <sheetName val="IP SETS"/>
      <sheetName val="Sheet2"/>
      <sheetName val="Sheet3"/>
      <sheetName val="UK"/>
      <sheetName val="Sheet11"/>
      <sheetName val="ip assessment_june.08"/>
      <sheetName val="JUNE_-061"/>
      <sheetName val="nov-06_1"/>
      <sheetName val="Dec-06_1"/>
      <sheetName val="QOSWS_1"/>
      <sheetName val="September_'10"/>
      <sheetName val="November_'10"/>
      <sheetName val="Staff_Acco_"/>
      <sheetName val="N_Format-5"/>
      <sheetName val="OB_DEM_Pay_Bal"/>
      <sheetName val="May_'10"/>
      <sheetName val="June_'10"/>
      <sheetName val="July_'10"/>
      <sheetName val="August_'10"/>
      <sheetName val="October_'10"/>
      <sheetName val="3BPA00132-5-3_W_plan_HVPNL"/>
      <sheetName val="Discom_Details"/>
      <sheetName val="&quot;R&quot;_Format_ATN_Div_"/>
      <sheetName val="&quot;R&quot;_Format_RBG_Div"/>
      <sheetName val="&quot;R&quot;_Format_CKD_Div"/>
      <sheetName val="Units_Name"/>
      <sheetName val="Actuals_Copy"/>
      <sheetName val="Detail_DCB"/>
      <sheetName val="DCB_(Print)"/>
      <sheetName val="R_Format_"/>
      <sheetName val="Cash_Tally_(Print)"/>
      <sheetName val="Tax_E_(Print)"/>
      <sheetName val="Tax-B_(Print)"/>
      <sheetName val="D-21_KERC_Format"/>
      <sheetName val="IP_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t 1"/>
      <sheetName val="A"/>
      <sheetName val="C"/>
      <sheetName val="D"/>
      <sheetName val="E"/>
      <sheetName val="F"/>
      <sheetName val="G"/>
      <sheetName val="H"/>
      <sheetName val="I"/>
      <sheetName val="J"/>
      <sheetName val="K"/>
      <sheetName val="Graph"/>
      <sheetName val="AT&amp;C of HESCOM"/>
      <sheetName val="Cum AT&amp;C of HESCOM"/>
      <sheetName val="DEBS including EHT"/>
      <sheetName val=" MonthwisCUM DEBS including EHT"/>
      <sheetName val="All Months %"/>
      <sheetName val="Unmetered consum"/>
      <sheetName val="Cum Un Mtd.Month wise"/>
      <sheetName val="(FORMAT)F.E.A &amp; A.T. &amp; C. LOSS%"/>
      <sheetName val="distribution Abstract"/>
      <sheetName val="QOSWS "/>
      <sheetName val="Bongaon"/>
      <sheetName val="Jeerat"/>
      <sheetName val="NJP"/>
      <sheetName val="FT-05-02IsoBOM"/>
      <sheetName val=""/>
      <sheetName val="oct-06"/>
      <sheetName val="REVENUES &amp; BS"/>
      <sheetName val="bs BP 04 SA"/>
      <sheetName val="ANNEXURE-A"/>
      <sheetName val="ord-lost_98&amp;99"/>
      <sheetName val="Assessment Sheet"/>
      <sheetName val="UK"/>
      <sheetName val="QFC"/>
      <sheetName val="DE"/>
      <sheetName val="Format-5"/>
      <sheetName val="Acceptance"/>
      <sheetName val="SUB DIVISION Copy"/>
      <sheetName val="dpc cost"/>
      <sheetName val="SUMMERY"/>
      <sheetName val="04REL"/>
      <sheetName val="September '10"/>
      <sheetName val="November '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R"/>
      <sheetName val="DCB"/>
      <sheetName val="DCB103 (2)"/>
      <sheetName val="HRR (2)"/>
      <sheetName val="DCB JV"/>
      <sheetName val="JV"/>
      <sheetName val="ALY"/>
      <sheetName val="R-Format"/>
      <sheetName val="Soft Copy"/>
      <sheetName val="Sheet2"/>
      <sheetName val="Mini DCB"/>
      <sheetName val="C.B.Analysis"/>
      <sheetName val="Sheet4"/>
      <sheetName val="HRR DVN DCB"/>
      <sheetName val="Sheet5"/>
      <sheetName val="RR Collection Fomat"/>
      <sheetName val="R-Formet (3)"/>
      <sheetName val="Cumulative"/>
      <sheetName val="R-Formet (2)"/>
      <sheetName val="TECHNICAL DATA"/>
      <sheetName val="Sheet1"/>
      <sheetName val="MET &amp; Un Met"/>
      <sheetName val="Sheet6"/>
      <sheetName val="Sheet1  (13)"/>
      <sheetName val="Sheet3"/>
      <sheetName val="Consumptio Per Unit"/>
      <sheetName val="ALY (2)"/>
      <sheetName val="jan-22"/>
      <sheetName val="feb-22"/>
      <sheetName val="mar-22"/>
      <sheetName val="First Bill Issued"/>
    </sheetNames>
    <sheetDataSet>
      <sheetData sheetId="0"/>
      <sheetData sheetId="1">
        <row r="108">
          <cell r="D108">
            <v>16125</v>
          </cell>
        </row>
      </sheetData>
      <sheetData sheetId="2"/>
      <sheetData sheetId="3"/>
      <sheetData sheetId="4"/>
      <sheetData sheetId="5"/>
      <sheetData sheetId="6"/>
      <sheetData sheetId="7">
        <row r="44">
          <cell r="I44">
            <v>15.4027505</v>
          </cell>
        </row>
        <row r="152">
          <cell r="I152">
            <v>24.8684729</v>
          </cell>
        </row>
        <row r="153">
          <cell r="I153">
            <v>0.11212</v>
          </cell>
        </row>
        <row r="154">
          <cell r="I154">
            <v>0.1224734</v>
          </cell>
        </row>
        <row r="155">
          <cell r="I155">
            <v>631.30202069999996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5">
          <cell r="I165">
            <v>-6.7449999999999996E-2</v>
          </cell>
        </row>
        <row r="166">
          <cell r="I166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A 3_7"/>
      <sheetName val="04REL"/>
      <sheetName val="Salient1"/>
      <sheetName val="Cat_Ser_load"/>
      <sheetName val="data"/>
      <sheetName val="Sheet1"/>
      <sheetName val="Inputs"/>
      <sheetName val="Scheme Area Details_Block__ C2"/>
      <sheetName val="New33KVSS_E3"/>
      <sheetName val="Prop aug of Ex 33KVSS_E3a"/>
      <sheetName val="UK"/>
      <sheetName val="132kv DCDS"/>
      <sheetName val=""/>
      <sheetName val="Coalmine"/>
      <sheetName val="Data base Feb 09"/>
      <sheetName val="grid"/>
      <sheetName val="Unit_Rate"/>
      <sheetName val="160MVA_Addl"/>
      <sheetName val="220KV_FB"/>
      <sheetName val="315MVA_Addl"/>
      <sheetName val="Addl_401"/>
      <sheetName val="Addl_20"/>
      <sheetName val="Addl_63_(2)"/>
      <sheetName val="Dom"/>
      <sheetName val="R_Hrs_ Since Comm"/>
      <sheetName val="A_3_7"/>
      <sheetName val="ATP"/>
      <sheetName val="A"/>
      <sheetName val="Basis"/>
      <sheetName val="QOSWS "/>
      <sheetName val="QFC"/>
      <sheetName val="DE"/>
      <sheetName val="J"/>
      <sheetName val="Work_sheet"/>
      <sheetName val="dpc cost"/>
      <sheetName val="SUMMERY"/>
      <sheetName val="C.S.GENERATION"/>
      <sheetName val="STN WISE EMR"/>
      <sheetName val="Unit_Rate1"/>
      <sheetName val="160MVA_Addl1"/>
      <sheetName val="220KV_FB1"/>
      <sheetName val="315MVA_Addl1"/>
      <sheetName val="Addl_402"/>
      <sheetName val="Addl_201"/>
      <sheetName val="Addl_63_(2)1"/>
      <sheetName val="132kv_DCDS"/>
      <sheetName val="Data_base_Feb_09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R.Hrs. Since Comm"/>
      <sheetName val="Executive Summary -Thermal"/>
      <sheetName val="Stationwise Thermal &amp; Hydel Gen"/>
      <sheetName val="TWELVE"/>
      <sheetName val="Setup Variables"/>
      <sheetName val="P&amp;L"/>
      <sheetName val="Directors"/>
      <sheetName val="Comp"/>
      <sheetName val="BREAKUP OF OIL"/>
      <sheetName val="DLC"/>
      <sheetName val="1"/>
      <sheetName val="Flight-1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Scheme_Area_Details_Block___C22"/>
      <sheetName val="Prop_aug_of_Ex_33KVSS_E3a2"/>
      <sheetName val="R_Hrs__Since_Comm1"/>
      <sheetName val="STN_WISE_EMR1"/>
      <sheetName val="Latest_revised_Cost_Estimates_f"/>
      <sheetName val="Form_6"/>
      <sheetName val="220Kv_(2)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132kv_DCDS3"/>
      <sheetName val="Data_base_Feb_093"/>
      <sheetName val="QOSWS_"/>
      <sheetName val="dpc_cost"/>
      <sheetName val="C_S_GENERATION"/>
      <sheetName val="R_Hrs__Since_Comm2"/>
      <sheetName val="Executive_Summary_-Thermal"/>
      <sheetName val="Stationwise_Thermal_&amp;_Hydel_Gen"/>
      <sheetName val="Setup_Variables"/>
      <sheetName val="BREAKUP_OF_OIL"/>
      <sheetName val="Format-5"/>
      <sheetName val="ip assessment_june.08"/>
      <sheetName val="QOSWS_1"/>
      <sheetName val="dpc_cost1"/>
      <sheetName val="Survey Status_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Balance Sheet"/>
      <sheetName val="Balance_Sheet"/>
      <sheetName val="Ref codes"/>
      <sheetName val="Koldam"/>
      <sheetName val="Sch-3"/>
      <sheetName val="FT-05-02IsoBOM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>
        <row r="38">
          <cell r="A38" t="str">
            <v xml:space="preserve">ESTIMATE FOR INSTALLATION OF ADDITIONAL 1X40MVA 132/33KV TRANSFORMER AT EXISTING EHV SUBSTATION </v>
          </cell>
        </row>
      </sheetData>
      <sheetData sheetId="6">
        <row r="38">
          <cell r="A38" t="str">
            <v xml:space="preserve">ESTIMATE FOR INSTALLATION OF ADDITIONAL 1X40MVA 132/33KV TRANSFORMER AT EXISTING EHV SUBSTATION </v>
          </cell>
        </row>
      </sheetData>
      <sheetData sheetId="7">
        <row r="38">
          <cell r="A38" t="str">
            <v xml:space="preserve">ESTIMATE FOR INSTALLATION OF ADDITIONAL 1X40MVA 132/33KV TRANSFORMER AT EXISTING EHV SUBSTATION </v>
          </cell>
        </row>
      </sheetData>
      <sheetData sheetId="8">
        <row r="38">
          <cell r="A38" t="str">
            <v xml:space="preserve">ESTIMATE FOR INSTALLATION OF ADDITIONAL 1X40MVA 132/33KV TRANSFORMER AT EXISTING EHV SUBSTATION </v>
          </cell>
        </row>
      </sheetData>
      <sheetData sheetId="9">
        <row r="38">
          <cell r="A38" t="str">
            <v xml:space="preserve">ESTIMATE FOR INSTALLATION OF ADDITIONAL 1X40MVA 132/33KV TRANSFORMER AT EXISTING EHV SUBSTATION </v>
          </cell>
        </row>
      </sheetData>
      <sheetData sheetId="10">
        <row r="38">
          <cell r="A38" t="str">
            <v xml:space="preserve">ESTIMATE FOR INSTALLATION OF ADDITIONAL 1X40MVA 132/33KV TRANSFORMER AT EXISTING EHV SUBSTATION </v>
          </cell>
        </row>
      </sheetData>
      <sheetData sheetId="11">
        <row r="38">
          <cell r="A38" t="str">
            <v xml:space="preserve">ESTIMATE FOR INSTALLATION OF ADDITIONAL 1X40MVA 132/33KV TRANSFORMER AT EXISTING EHV SUBSTATION </v>
          </cell>
        </row>
      </sheetData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8">
          <cell r="A38" t="str">
            <v xml:space="preserve">ESTIMATE FOR INSTALLATION OF ADDITIONAL 1X40MVA 132/33KV TRANSFORMER AT EXISTING EHV SUBSTATION </v>
          </cell>
        </row>
      </sheetData>
      <sheetData sheetId="55">
        <row r="38">
          <cell r="A38" t="str">
            <v xml:space="preserve">ESTIMATE FOR INSTALLATION OF ADDITIONAL 1X40MVA 132/33KV TRANSFORMER AT EXISTING EHV SUBSTATION </v>
          </cell>
        </row>
      </sheetData>
      <sheetData sheetId="56">
        <row r="38">
          <cell r="A38" t="str">
            <v xml:space="preserve">ESTIMATE FOR INSTALLATION OF ADDITIONAL 1X40MVA 132/33KV TRANSFORMER AT EXISTING EHV SUBSTATION </v>
          </cell>
        </row>
      </sheetData>
      <sheetData sheetId="57">
        <row r="38">
          <cell r="A38" t="str">
            <v xml:space="preserve">ESTIMATE FOR INSTALLATION OF ADDITIONAL 1X40MVA 132/33KV TRANSFORMER AT EXISTING EHV SUBSTATION </v>
          </cell>
        </row>
      </sheetData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 t="str">
            <v xml:space="preserve">ESTIMATE FOR INSTALLATION OF ADDITIONAL 1X40MVA 132/33KV TRANSFORMER AT EXISTING EHV SUBSTATION </v>
          </cell>
        </row>
      </sheetData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>
        <row r="38">
          <cell r="A38" t="str">
            <v xml:space="preserve">ESTIMATE FOR INSTALLATION OF ADDITIONAL 1X40MVA 132/33KV TRANSFORMER AT EXISTING EHV SUBSTATION </v>
          </cell>
        </row>
      </sheetData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>
        <row r="38">
          <cell r="A38" t="str">
            <v xml:space="preserve">ESTIMATE FOR INSTALLATION OF ADDITIONAL 1X40MVA 132/33KV TRANSFORMER AT EXISTING EHV SUBSTATION </v>
          </cell>
        </row>
      </sheetData>
      <sheetData sheetId="110">
        <row r="38">
          <cell r="A38" t="str">
            <v xml:space="preserve">ESTIMATE FOR INSTALLATION OF ADDITIONAL 1X40MVA 132/33KV TRANSFORMER AT EXISTING EHV SUBSTATION </v>
          </cell>
        </row>
      </sheetData>
      <sheetData sheetId="111">
        <row r="38">
          <cell r="A38" t="str">
            <v xml:space="preserve">ESTIMATE FOR INSTALLATION OF ADDITIONAL 1X40MVA 132/33KV TRANSFORMER AT EXISTING EHV SUBSTATION </v>
          </cell>
        </row>
      </sheetData>
      <sheetData sheetId="112">
        <row r="38">
          <cell r="A38" t="str">
            <v xml:space="preserve">ESTIMATE FOR INSTALLATION OF ADDITIONAL 1X40MVA 132/33KV TRANSFORMER AT EXISTING EHV SUBSTATION </v>
          </cell>
        </row>
      </sheetData>
      <sheetData sheetId="113">
        <row r="38">
          <cell r="A38" t="str">
            <v xml:space="preserve">ESTIMATE FOR INSTALLATION OF ADDITIONAL 1X40MVA 132/33KV TRANSFORMER AT EXISTING EHV SUBSTATION </v>
          </cell>
        </row>
      </sheetData>
      <sheetData sheetId="114">
        <row r="38">
          <cell r="A38" t="str">
            <v xml:space="preserve">ESTIMATE FOR INSTALLATION OF ADDITIONAL 1X40MVA 132/33KV TRANSFORMER AT EXISTING EHV SUBSTATION </v>
          </cell>
        </row>
      </sheetData>
      <sheetData sheetId="115">
        <row r="38">
          <cell r="A38" t="str">
            <v xml:space="preserve">ESTIMATE FOR INSTALLATION OF ADDITIONAL 1X40MVA 132/33KV TRANSFORMER AT EXISTING EHV SUBSTATION </v>
          </cell>
        </row>
      </sheetData>
      <sheetData sheetId="116">
        <row r="38">
          <cell r="A38" t="str">
            <v xml:space="preserve">ESTIMATE FOR INSTALLATION OF ADDITIONAL 1X40MVA 132/33KV TRANSFORMER AT EXISTING EHV SUBSTATION </v>
          </cell>
        </row>
      </sheetData>
      <sheetData sheetId="117">
        <row r="38">
          <cell r="A38" t="str">
            <v xml:space="preserve">ESTIMATE FOR INSTALLATION OF ADDITIONAL 1X40MVA 132/33KV TRANSFORMER AT EXISTING EHV SUBSTATION </v>
          </cell>
        </row>
      </sheetData>
      <sheetData sheetId="118">
        <row r="38">
          <cell r="A38" t="str">
            <v xml:space="preserve">ESTIMATE FOR INSTALLATION OF ADDITIONAL 1X40MVA 132/33KV TRANSFORMER AT EXISTING EHV SUBSTATION </v>
          </cell>
        </row>
      </sheetData>
      <sheetData sheetId="119">
        <row r="38">
          <cell r="A38" t="str">
            <v xml:space="preserve">ESTIMATE FOR INSTALLATION OF ADDITIONAL 1X40MVA 132/33KV TRANSFORMER AT EXISTING EHV SUBSTATION </v>
          </cell>
        </row>
      </sheetData>
      <sheetData sheetId="120">
        <row r="38">
          <cell r="A38" t="str">
            <v xml:space="preserve">ESTIMATE FOR INSTALLATION OF ADDITIONAL 1X40MVA 132/33KV TRANSFORMER AT EXISTING EHV SUBSTATION </v>
          </cell>
        </row>
      </sheetData>
      <sheetData sheetId="121">
        <row r="38">
          <cell r="A38" t="str">
            <v xml:space="preserve">ESTIMATE FOR INSTALLATION OF ADDITIONAL 1X40MVA 132/33KV TRANSFORMER AT EXISTING EHV SUBSTATION </v>
          </cell>
        </row>
      </sheetData>
      <sheetData sheetId="122">
        <row r="38">
          <cell r="A38" t="str">
            <v xml:space="preserve">ESTIMATE FOR INSTALLATION OF ADDITIONAL 1X40MVA 132/33KV TRANSFORMER AT EXISTING EHV SUBSTATION </v>
          </cell>
        </row>
      </sheetData>
      <sheetData sheetId="123">
        <row r="38">
          <cell r="A38" t="str">
            <v xml:space="preserve">ESTIMATE FOR INSTALLATION OF ADDITIONAL 1X40MVA 132/33KV TRANSFORMER AT EXISTING EHV SUBSTATION </v>
          </cell>
        </row>
      </sheetData>
      <sheetData sheetId="124">
        <row r="38">
          <cell r="A38" t="str">
            <v xml:space="preserve">ESTIMATE FOR INSTALLATION OF ADDITIONAL 1X40MVA 132/33KV TRANSFORMER AT EXISTING EHV SUBSTATION </v>
          </cell>
        </row>
      </sheetData>
      <sheetData sheetId="125">
        <row r="38">
          <cell r="A38" t="str">
            <v xml:space="preserve">ESTIMATE FOR INSTALLATION OF ADDITIONAL 1X40MVA 132/33KV TRANSFORMER AT EXISTING EHV SUBSTATION </v>
          </cell>
        </row>
      </sheetData>
      <sheetData sheetId="126">
        <row r="38">
          <cell r="A38" t="str">
            <v xml:space="preserve">ESTIMATE FOR INSTALLATION OF ADDITIONAL 1X40MVA 132/33KV TRANSFORMER AT EXISTING EHV SUBSTATION </v>
          </cell>
        </row>
      </sheetData>
      <sheetData sheetId="127">
        <row r="38">
          <cell r="A38" t="str">
            <v xml:space="preserve">ESTIMATE FOR INSTALLATION OF ADDITIONAL 1X40MVA 132/33KV TRANSFORMER AT EXISTING EHV SUBSTATION </v>
          </cell>
        </row>
      </sheetData>
      <sheetData sheetId="128">
        <row r="38">
          <cell r="A38" t="str">
            <v xml:space="preserve">ESTIMATE FOR INSTALLATION OF ADDITIONAL 1X40MVA 132/33KV TRANSFORMER AT EXISTING EHV SUBSTATION </v>
          </cell>
        </row>
      </sheetData>
      <sheetData sheetId="129">
        <row r="38">
          <cell r="A38" t="str">
            <v xml:space="preserve">ESTIMATE FOR INSTALLATION OF ADDITIONAL 1X40MVA 132/33KV TRANSFORMER AT EXISTING EHV SUBSTATION </v>
          </cell>
        </row>
      </sheetData>
      <sheetData sheetId="130">
        <row r="38">
          <cell r="A38" t="str">
            <v xml:space="preserve">ESTIMATE FOR INSTALLATION OF ADDITIONAL 1X40MVA 132/33KV TRANSFORMER AT EXISTING EHV SUBSTATION </v>
          </cell>
        </row>
      </sheetData>
      <sheetData sheetId="131"/>
      <sheetData sheetId="132"/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>
        <row r="38">
          <cell r="A38" t="str">
            <v xml:space="preserve">ESTIMATE FOR INSTALLATION OF ADDITIONAL 1X40MVA 132/33KV TRANSFORMER AT EXISTING EHV SUBSTATION </v>
          </cell>
        </row>
      </sheetData>
      <sheetData sheetId="144"/>
      <sheetData sheetId="145">
        <row r="38">
          <cell r="A38" t="str">
            <v xml:space="preserve">ESTIMATE FOR INSTALLATION OF ADDITIONAL 1X40MVA 132/33KV TRANSFORMER AT EXISTING EHV SUBSTATION </v>
          </cell>
        </row>
      </sheetData>
      <sheetData sheetId="146">
        <row r="38">
          <cell r="A38" t="str">
            <v xml:space="preserve">ESTIMATE FOR INSTALLATION OF ADDITIONAL 1X40MVA 132/33KV TRANSFORMER AT EXISTING EHV SUBSTATION </v>
          </cell>
        </row>
      </sheetData>
      <sheetData sheetId="147">
        <row r="38">
          <cell r="A38" t="str">
            <v xml:space="preserve">ESTIMATE FOR INSTALLATION OF ADDITIONAL 1X40MVA 132/33KV TRANSFORMER AT EXISTING EHV SUBSTATION </v>
          </cell>
        </row>
      </sheetData>
      <sheetData sheetId="148">
        <row r="38">
          <cell r="A38" t="str">
            <v xml:space="preserve">ESTIMATE FOR INSTALLATION OF ADDITIONAL 1X40MVA 132/33KV TRANSFORMER AT EXISTING EHV SUBSTATION </v>
          </cell>
        </row>
      </sheetData>
      <sheetData sheetId="149">
        <row r="38">
          <cell r="A38" t="str">
            <v xml:space="preserve">ESTIMATE FOR INSTALLATION OF ADDITIONAL 1X40MVA 132/33KV TRANSFORMER AT EXISTING EHV SUBSTATION </v>
          </cell>
        </row>
      </sheetData>
      <sheetData sheetId="150"/>
      <sheetData sheetId="151" refreshError="1"/>
      <sheetData sheetId="152" refreshError="1"/>
      <sheetData sheetId="15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QFC"/>
      <sheetName val="DE"/>
      <sheetName val="Trial Balance Sheet"/>
      <sheetName val="FT-05-02IsoBOM"/>
      <sheetName val="A"/>
      <sheetName val="oct-06"/>
      <sheetName val="IDCCALHYD-GOO"/>
      <sheetName val="Basis"/>
      <sheetName val="UK"/>
      <sheetName val="3BPA00132-5-3 W plan HVPNL"/>
      <sheetName val="Acceptance"/>
      <sheetName val="QOSWS_"/>
      <sheetName val="Low_Volt"/>
      <sheetName val="High_Int"/>
      <sheetName val="Trial_Balance_Sheet"/>
      <sheetName val="August.09"/>
      <sheetName val="Load Details(B2)"/>
      <sheetName val="Addl.40"/>
      <sheetName val="Engy Balance Stat-2"/>
      <sheetName val="Form-C4"/>
      <sheetName val="1"/>
      <sheetName val="Annex-1"/>
      <sheetName val="&quot;R&quot; Format ATN Div "/>
      <sheetName val="&quot;R&quot; Format RBG Div"/>
      <sheetName val="&quot;R&quot; Format CKD Div"/>
      <sheetName val="A 3.7"/>
      <sheetName val="J"/>
      <sheetName val="Coalmine"/>
      <sheetName val="May '10"/>
      <sheetName val="June '10"/>
      <sheetName val="July '10"/>
      <sheetName val="August '10"/>
      <sheetName val="September '10"/>
      <sheetName val="October '10"/>
      <sheetName val="November '10"/>
      <sheetName val="BTB"/>
      <sheetName val="cf"/>
      <sheetName val="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_A"/>
      <sheetName val="Form_B"/>
      <sheetName val="C_1a"/>
      <sheetName val="C1b"/>
      <sheetName val="C_2"/>
      <sheetName val="C_3"/>
      <sheetName val="C_4 C_5 C_6"/>
      <sheetName val="CREV"/>
      <sheetName val="C_7"/>
      <sheetName val="C_8"/>
      <sheetName val="C_9"/>
      <sheetName val="D_1a"/>
      <sheetName val="D_1b"/>
      <sheetName val="D_2"/>
      <sheetName val="D_4"/>
      <sheetName val="D_3"/>
      <sheetName val="D_5 "/>
      <sheetName val="DREV"/>
      <sheetName val="E_1"/>
      <sheetName val="E_2Bls"/>
      <sheetName val="E_2Jls"/>
      <sheetName val="E_2Bdk"/>
      <sheetName val="E_2Soro"/>
      <sheetName val="E_3"/>
      <sheetName val="E_3_a"/>
      <sheetName val="E_4"/>
      <sheetName val="E_5"/>
      <sheetName val="E_6"/>
      <sheetName val="E_7"/>
      <sheetName val="E_8"/>
      <sheetName val="E_9"/>
      <sheetName val="E_10"/>
      <sheetName val="E_11"/>
      <sheetName val="DT _1_ph_16 KVA "/>
      <sheetName val="DT _1_ph_25 KVA"/>
      <sheetName val="11 kv Branch 1_ph _weasel_ "/>
      <sheetName val="11 kv 1_ph _spur line_"/>
      <sheetName val="ABC line"/>
      <sheetName val=" 33_11 Substation"/>
      <sheetName val="Form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  <sheetName val="C_S_GENERATION"/>
      <sheetName val="R.Hrs. Since Comm"/>
      <sheetName val="220 11  BS "/>
      <sheetName val=""/>
      <sheetName val="all"/>
      <sheetName val="RevenueInput"/>
      <sheetName val="cover1"/>
      <sheetName val="2004"/>
      <sheetName val="Addl.40"/>
      <sheetName val="04REL"/>
      <sheetName val="Sheet1"/>
      <sheetName val="Dom"/>
      <sheetName val="BTB"/>
      <sheetName val="cf"/>
      <sheetName val="orders"/>
      <sheetName val="Discom Details"/>
      <sheetName val="Design"/>
      <sheetName val="Data base Feb 09"/>
      <sheetName val="A 3.7"/>
      <sheetName val="Form-C4"/>
      <sheetName val="Salient1"/>
      <sheetName val="CSD"/>
      <sheetName val="Addl_40"/>
      <sheetName val="DETAILED  BOQ"/>
      <sheetName val=" AT-1-220 "/>
      <sheetName val=" BC-220"/>
      <sheetName val="Report"/>
      <sheetName val="QOSWS "/>
      <sheetName val="Staff Acco."/>
      <sheetName val="ANNEXURE-A"/>
      <sheetName val="STN WISE EMR"/>
      <sheetName val="travel_per"/>
      <sheetName val="Stationwise Thermal &amp; Hydel Gen"/>
      <sheetName val="Executive Summary -Thermal"/>
      <sheetName val="TWELVE"/>
      <sheetName val="cap all"/>
      <sheetName val="Ref codes"/>
      <sheetName val="C_S_GENERATION1"/>
      <sheetName val="INTER-REGIONAL_ENERGY_EXHANGE"/>
      <sheetName val="Discom_Details"/>
      <sheetName val="R_Hrs__Since_Comm"/>
      <sheetName val="A_3_7"/>
      <sheetName val="Data_base_Feb_09"/>
      <sheetName val="220_11__BS_"/>
      <sheetName val="C_S_GENERATION2"/>
      <sheetName val="INTER-REGIONAL_ENERGY_EXHANGE1"/>
      <sheetName val="Discom_Details1"/>
      <sheetName val="R_Hrs__Since_Comm1"/>
      <sheetName val="Addl_401"/>
      <sheetName val="220_11__BS_1"/>
      <sheetName val="Data_base_Feb_091"/>
      <sheetName val="A_3_71"/>
      <sheetName val="_AT-1-220_"/>
      <sheetName val="_BC-220"/>
      <sheetName val="Stationwise_Thermal_&amp;_Hydel_Gen"/>
      <sheetName val="Executive_Summary_-Thermal"/>
      <sheetName val="DETAILED__BOQ"/>
      <sheetName val="Config"/>
      <sheetName val="IDCCALHYD-GOO"/>
      <sheetName val="Assessment Sheet"/>
      <sheetName val="Non Plan "/>
      <sheetName val="Balance Sheet"/>
      <sheetName val="1"/>
      <sheetName val="Directors"/>
      <sheetName val="Comp"/>
      <sheetName val="dpc cost"/>
      <sheetName val="SUMMERY"/>
      <sheetName val="Data"/>
      <sheetName val="List (08-09) SC.."/>
      <sheetName val="P&amp;L"/>
      <sheetName val="66kv "/>
      <sheetName val="C_S_GENERATION3"/>
      <sheetName val="INTER-REGIONAL_ENERGY_EXHANGE2"/>
      <sheetName val="R_Hrs__Since_Comm2"/>
      <sheetName val="220_11__BS_2"/>
      <sheetName val="Addl_402"/>
      <sheetName val="Discom_Details2"/>
      <sheetName val="_AT-1-220_1"/>
      <sheetName val="_BC-2201"/>
      <sheetName val="Data_base_Feb_092"/>
      <sheetName val="A_3_72"/>
      <sheetName val="Stationwise_Thermal_&amp;_Hydel_Ge1"/>
      <sheetName val="Executive_Summary_-Thermal1"/>
      <sheetName val="DETAILED__BOQ1"/>
      <sheetName val="Staff_Acco_"/>
      <sheetName val="QOSWS_"/>
      <sheetName val="STN_WISE_EMR"/>
      <sheetName val="cap_all"/>
      <sheetName val="Ref_codes"/>
      <sheetName val="Assessment_Sheet"/>
      <sheetName val="Non_Plan_"/>
      <sheetName val="Balance_Sheet"/>
      <sheetName val="dpc_cost"/>
      <sheetName val="List_(08-09)_SC__"/>
      <sheetName val="66kv_"/>
      <sheetName val="BREAKUP OF OIL"/>
      <sheetName val="Format-A (B)"/>
      <sheetName val="Format-A"/>
      <sheetName val="Format-A (HQ)"/>
      <sheetName val="Sheet2 (2)"/>
      <sheetName val="Format-A (S)"/>
      <sheetName val="QOSWS_1"/>
      <sheetName val="Staff_Acco_1"/>
      <sheetName val="STN_WISE_EMR1"/>
      <sheetName val="cap_all1"/>
      <sheetName val="Bongaon"/>
      <sheetName val="Jeerat"/>
      <sheetName val="NJP"/>
      <sheetName val="ANNEXURE XIII A"/>
      <sheetName val="ATP"/>
      <sheetName val="ZKOK6"/>
      <sheetName val="indapsp"/>
      <sheetName val="indapep"/>
      <sheetName val="indapnp"/>
      <sheetName val="SS-III &amp; SS-V"/>
      <sheetName val="Sheet3"/>
      <sheetName val="Labour charges"/>
      <sheetName val="Lead Statement"/>
      <sheetName val="A2-02-03"/>
      <sheetName val="Mortars"/>
      <sheetName val="Lead statement-Tpt"/>
      <sheetName val="7.11 p1"/>
      <sheetName val="Sheet4"/>
      <sheetName val="acd piv25.9"/>
      <sheetName val="ac"/>
      <sheetName val="bba 9-15"/>
      <sheetName val="PIV30.9"/>
      <sheetName val="PIV F"/>
      <sheetName val="LEDGER"/>
      <sheetName val="RAJU ASSO"/>
      <sheetName val="Tim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om Details"/>
      <sheetName val="Sheet1"/>
      <sheetName val="Sheet2"/>
      <sheetName val="Sheet3"/>
    </sheetNames>
    <sheetDataSet>
      <sheetData sheetId="0" refreshError="1">
        <row r="721">
          <cell r="F721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QFC"/>
      <sheetName val="DE"/>
      <sheetName val="Trial Balance Sheet"/>
      <sheetName val="FT-05-02IsoBOM"/>
      <sheetName val="A"/>
      <sheetName val="oct-06"/>
      <sheetName val="IDCCALHYD-GOO"/>
      <sheetName val="Basis"/>
      <sheetName val="UK"/>
      <sheetName val="3BPA00132-5-3 W plan HVPNL"/>
      <sheetName val="Acceptance"/>
      <sheetName val="QOSWS_"/>
      <sheetName val="Low_Volt"/>
      <sheetName val="High_Int"/>
      <sheetName val="Trial_Balance_Sheet"/>
      <sheetName val="August.09"/>
      <sheetName val="Load Details(B2)"/>
      <sheetName val="Addl.40"/>
      <sheetName val="Engy Balance Stat-2"/>
      <sheetName val="Form-C4"/>
      <sheetName val="1"/>
      <sheetName val="Annex-1"/>
      <sheetName val="&quot;R&quot; Format ATN Div "/>
      <sheetName val="&quot;R&quot; Format RBG Div"/>
      <sheetName val="&quot;R&quot; Format CKD Div"/>
      <sheetName val="A 3.7"/>
      <sheetName val="J"/>
      <sheetName val="Coalmine"/>
      <sheetName val="May '10"/>
      <sheetName val="June '10"/>
      <sheetName val="July '10"/>
      <sheetName val="August '10"/>
      <sheetName val="September '10"/>
      <sheetName val="October '10"/>
      <sheetName val="November '10"/>
      <sheetName val="BTB"/>
      <sheetName val="cf"/>
      <sheetName val="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Discom Details"/>
      <sheetName val="A 3.7"/>
      <sheetName val="Sch-3"/>
      <sheetName val="Sheet1"/>
      <sheetName val="C.S.GENERATION"/>
      <sheetName val="all"/>
      <sheetName val="General"/>
      <sheetName val="RAJ"/>
      <sheetName val="04REL"/>
      <sheetName val="Bombaybazar(Remark)"/>
      <sheetName val="7.11 p1"/>
      <sheetName val="strain"/>
      <sheetName val="data"/>
      <sheetName val="SCF"/>
      <sheetName val="HLY_-99-00"/>
      <sheetName val="Hydro_Data"/>
      <sheetName val="dpc_cost"/>
      <sheetName val="Plant_Availability"/>
      <sheetName val="DCL AUG 12"/>
      <sheetName val="Discom_Details"/>
      <sheetName val="Form-B"/>
      <sheetName val="Dispatch 2.0"/>
      <sheetName val="Report"/>
      <sheetName val="DETAILED  BOQ"/>
      <sheetName val="QOSWS "/>
      <sheetName val="Codes"/>
      <sheetName val="Design"/>
      <sheetName val="Format-15(A)"/>
      <sheetName val="INDEX"/>
      <sheetName val="oct-06"/>
      <sheetName val="travel_per"/>
      <sheetName val="Cash Flow"/>
      <sheetName val="FT-05-02IsoBOM"/>
      <sheetName val="Coalmine"/>
      <sheetName val="Index Feb 09"/>
      <sheetName val="Data base Feb 09"/>
      <sheetName val="Assumptions"/>
      <sheetName val="Sheet2"/>
      <sheetName val="Conductor Size"/>
      <sheetName val="HLY_-99-001"/>
      <sheetName val="Hydro_Data1"/>
      <sheetName val="dpc_cost1"/>
      <sheetName val="Plant_Availability1"/>
      <sheetName val="A_3_7"/>
      <sheetName val="C_S_GENERATION"/>
      <sheetName val="Addl.40"/>
      <sheetName val="dpc_cost2"/>
      <sheetName val="HLY_-99-002"/>
      <sheetName val="Hydro_Data2"/>
      <sheetName val="Plant_Availability2"/>
      <sheetName val="Discom_Details1"/>
      <sheetName val="A_3_71"/>
      <sheetName val="C_S_GENERATION1"/>
      <sheetName val="7_11_p1"/>
      <sheetName val="DETAILED__BOQ"/>
      <sheetName val="DCL_AUG_12"/>
      <sheetName val="Index_Feb_09"/>
      <sheetName val="Data_base_Feb_09"/>
      <sheetName val="Cash_Flow"/>
      <sheetName val="Dispatch_2_0"/>
      <sheetName val="Addl_40"/>
      <sheetName val="Code"/>
      <sheetName val="Staff Acco."/>
      <sheetName val="1"/>
      <sheetName val="Ref codes"/>
      <sheetName val="P&amp;L"/>
      <sheetName val="Inter. BCN"/>
      <sheetName val="May '10"/>
      <sheetName val="June '10"/>
      <sheetName val="July '10"/>
      <sheetName val="August '10"/>
      <sheetName val="September '10"/>
      <sheetName val="October '10"/>
      <sheetName val="November '10"/>
      <sheetName val="CFL-KIM"/>
      <sheetName val="7_11_p11"/>
      <sheetName val="HLY_-99-003"/>
      <sheetName val="Hydro_Data3"/>
      <sheetName val="dpc_cost3"/>
      <sheetName val="Plant_Availability3"/>
      <sheetName val="Discom_Details2"/>
      <sheetName val="A_3_72"/>
      <sheetName val="C_S_GENERATION2"/>
      <sheetName val="7_11_p12"/>
      <sheetName val="DETAILED__BOQ1"/>
      <sheetName val="DCL_AUG_121"/>
      <sheetName val="Index_Feb_091"/>
      <sheetName val="Data_base_Feb_091"/>
      <sheetName val="Cash_Flow1"/>
      <sheetName val="Dispatch_2_01"/>
      <sheetName val="Conductor_Size"/>
      <sheetName val="Addl_401"/>
      <sheetName val="Staff_Acco_"/>
      <sheetName val="Format-A (B)"/>
      <sheetName val="Format-A"/>
      <sheetName val="Format-A (HQ)"/>
      <sheetName val="Sheet2 (2)"/>
      <sheetName val="Format-A (S)"/>
      <sheetName val="HLY_-99-004"/>
      <sheetName val="Hydro_Data4"/>
      <sheetName val="dpc_cost4"/>
      <sheetName val="Plant_Availability4"/>
      <sheetName val="Discom_Details3"/>
      <sheetName val="A_3_73"/>
      <sheetName val="C_S_GENERATION3"/>
      <sheetName val="7_11_p13"/>
      <sheetName val="QOSWS_"/>
      <sheetName val="Ref_codes"/>
      <sheetName val="May_'10"/>
      <sheetName val="June_'10"/>
      <sheetName val="July_'10"/>
      <sheetName val="August_'10"/>
      <sheetName val="September_'10"/>
      <sheetName val="October_'10"/>
      <sheetName val="November_'10"/>
      <sheetName val="Inter__BCN"/>
    </sheetNames>
    <sheetDataSet>
      <sheetData sheetId="0" refreshError="1"/>
      <sheetData sheetId="1" refreshError="1"/>
      <sheetData sheetId="2" refreshError="1"/>
      <sheetData sheetId="3" refreshError="1">
        <row r="1">
          <cell r="D1">
            <v>0</v>
          </cell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>
        <row r="1">
          <cell r="D1">
            <v>0</v>
          </cell>
        </row>
      </sheetData>
      <sheetData sheetId="55">
        <row r="1">
          <cell r="D1">
            <v>0</v>
          </cell>
        </row>
      </sheetData>
      <sheetData sheetId="56">
        <row r="1">
          <cell r="D1">
            <v>0</v>
          </cell>
        </row>
      </sheetData>
      <sheetData sheetId="57">
        <row r="1">
          <cell r="D1">
            <v>0</v>
          </cell>
        </row>
      </sheetData>
      <sheetData sheetId="58">
        <row r="1">
          <cell r="D1">
            <v>0</v>
          </cell>
        </row>
      </sheetData>
      <sheetData sheetId="59">
        <row r="1">
          <cell r="D1">
            <v>0</v>
          </cell>
        </row>
      </sheetData>
      <sheetData sheetId="60" refreshError="1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>
        <row r="1">
          <cell r="D1">
            <v>0</v>
          </cell>
        </row>
      </sheetData>
      <sheetData sheetId="70">
        <row r="1">
          <cell r="D1">
            <v>0</v>
          </cell>
        </row>
      </sheetData>
      <sheetData sheetId="71">
        <row r="1">
          <cell r="D1">
            <v>0</v>
          </cell>
        </row>
      </sheetData>
      <sheetData sheetId="72">
        <row r="1">
          <cell r="D1">
            <v>0</v>
          </cell>
        </row>
      </sheetData>
      <sheetData sheetId="73">
        <row r="1">
          <cell r="D1">
            <v>0</v>
          </cell>
        </row>
      </sheetData>
      <sheetData sheetId="74">
        <row r="1">
          <cell r="D1">
            <v>0</v>
          </cell>
        </row>
      </sheetData>
      <sheetData sheetId="75">
        <row r="1">
          <cell r="D1">
            <v>0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/>
      <sheetData sheetId="106"/>
      <sheetData sheetId="107">
        <row r="1">
          <cell r="D1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 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de_electrified villC_8"/>
      <sheetName val="declaration of De_elect_ C_9"/>
      <sheetName val="Section_D"/>
      <sheetName val="Scheme Proposal _Block__ D1a"/>
      <sheetName val="Scheme Proposal _Block__ D1b"/>
      <sheetName val="Scheme Proposal _Block__ D2"/>
      <sheetName val="Scheme Pro_ _Village__D3"/>
      <sheetName val="Scheme Proposal _Village__D4"/>
      <sheetName val="Scheme Proposal _Village__D5"/>
      <sheetName val="Section_E"/>
      <sheetName val="EHV_SS_E1"/>
      <sheetName val="33KVfeeders_E2"/>
      <sheetName val="New33KVSS_E3"/>
      <sheetName val="Prop aug of Ex 33KVSS_E3a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  <sheetName val="Cost Estimate G"/>
      <sheetName val="DT _1_ph_16 KVA - CSP"/>
      <sheetName val="11 kv 1-ph (spur line)"/>
      <sheetName val="ABC line"/>
      <sheetName val="11 kv Branch 1-ph (weasel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BillingEffi"/>
      <sheetName val="Stationwise Thermal &amp; Hydel Gen"/>
      <sheetName val="Executive Summary -Thermal"/>
      <sheetName val="TWELVE"/>
      <sheetName val="Salient1"/>
      <sheetName val="agl-pump-sets"/>
      <sheetName val="EG"/>
      <sheetName val="pump-sets(AI)"/>
      <sheetName val="installes-capacity"/>
      <sheetName val="per-capita"/>
      <sheetName val="towns&amp;villages"/>
      <sheetName val="overall"/>
      <sheetName val="1"/>
      <sheetName val="R_Abstract"/>
      <sheetName val="A2-02-03"/>
      <sheetName val="Sheet2"/>
      <sheetName val="Sec-5a"/>
      <sheetName val="Sec-1a"/>
      <sheetName val="Sec-8d"/>
      <sheetName val="Sec-3a"/>
      <sheetName val="Sec-1b"/>
      <sheetName val="Sec-1c"/>
      <sheetName val="Sec-8c"/>
      <sheetName val="ATC Loss Red"/>
      <sheetName val="STN WISE EMR"/>
      <sheetName val="04REL"/>
      <sheetName val="Cat_Ser_load"/>
      <sheetName val="ser released caste wise"/>
      <sheetName val="Sheet4"/>
      <sheetName val="A 3.7"/>
      <sheetName val="BREAKUP OF OIL"/>
      <sheetName val="data"/>
      <sheetName val="Costing"/>
      <sheetName val="Bgk SC"/>
      <sheetName val="Bgk ST"/>
      <sheetName val="GLD sc"/>
      <sheetName val="GLD ST"/>
      <sheetName val="ILK SC"/>
      <sheetName val="ILK ST"/>
      <sheetName val="Sheet1"/>
      <sheetName val="Inputs"/>
      <sheetName val="Global model 28th Feb.xls"/>
      <sheetName val="BilanHyCy"/>
      <sheetName val="DimActifloEU"/>
      <sheetName val="DimRacleur"/>
      <sheetName val="CATAGEORY"/>
      <sheetName val="A_3_7"/>
      <sheetName val="Stationwise_Thermal_&amp;_Hydel_Gen"/>
      <sheetName val="Executive_Summary_-Thermal"/>
      <sheetName val="BREAKUP_OF_OIL"/>
      <sheetName val="STN_WISE_EMR"/>
      <sheetName val="A_3_71"/>
      <sheetName val="Stationwise_Thermal_&amp;_Hydel_Ge1"/>
      <sheetName val="Executive_Summary_-Thermal1"/>
      <sheetName val="ATC_Loss_Red"/>
      <sheetName val="ser_released_caste_wise"/>
      <sheetName val="BREAKUP_OF_OIL1"/>
      <sheetName val="STN_WISE_EMR1"/>
      <sheetName val="Measurement Sheet (2) 05.10.20"/>
      <sheetName val="cal"/>
      <sheetName val="Master"/>
      <sheetName val="P&amp;L"/>
      <sheetName val="Addl.40"/>
      <sheetName val="66kv "/>
      <sheetName val="dpc cost"/>
      <sheetName val="SUMMERY"/>
      <sheetName val="R.Hrs. Since Comm"/>
      <sheetName val="Formulas"/>
      <sheetName val="Directors"/>
      <sheetName val="Comp"/>
      <sheetName val="2020-21 ABST"/>
      <sheetName val="Madhugiri"/>
      <sheetName val="qosws "/>
      <sheetName val="j"/>
      <sheetName val="coalmine"/>
      <sheetName val="Supply Cluster-3"/>
      <sheetName val="ATC_Loss_Red1"/>
      <sheetName val="ser_released_caste_wise1"/>
      <sheetName val="A_3_72"/>
      <sheetName val="Stationwise_Thermal_&amp;_Hydel_Ge2"/>
      <sheetName val="Executive_Summary_-Thermal2"/>
      <sheetName val="BREAKUP_OF_OIL2"/>
      <sheetName val="STN_WISE_EMR2"/>
      <sheetName val="ATC_Loss_Red2"/>
      <sheetName val="ser_released_caste_wise2"/>
      <sheetName val="Measurement_Sheet_(2)_05_10_20"/>
      <sheetName val="Supply_Cluster-3"/>
      <sheetName val="Format-15(A)"/>
      <sheetName val="INDEX"/>
      <sheetName val="Stationwise_Thermal_&amp;_Hydel_Ge3"/>
      <sheetName val="Executive_Summary_-Thermal3"/>
      <sheetName val="ATC_Loss_Red3"/>
      <sheetName val="STN_WISE_EMR3"/>
      <sheetName val="ser_released_caste_wise3"/>
      <sheetName val="A_3_73"/>
      <sheetName val="BREAKUP_OF_OIL3"/>
      <sheetName val="Bgk_SC"/>
      <sheetName val="Bgk_ST"/>
      <sheetName val="GLD_sc"/>
      <sheetName val="GLD_ST"/>
      <sheetName val="ILK_SC"/>
      <sheetName val="ILK_ST"/>
      <sheetName val="Global_model_28th_Feb_xls"/>
      <sheetName val="Addl_40"/>
      <sheetName val="66kv_"/>
      <sheetName val="dpc_cost"/>
      <sheetName val="R_Hrs__Since_Comm"/>
      <sheetName val="2020-21_ABST"/>
      <sheetName val="qosws_"/>
      <sheetName val="report"/>
      <sheetName val="n format-5"/>
      <sheetName val="a1-continuous"/>
      <sheetName val="ip assessment_august.08"/>
      <sheetName val="Bgk_SC1"/>
      <sheetName val="Bgk_ST1"/>
      <sheetName val="GLD_sc1"/>
      <sheetName val="GLD_ST1"/>
      <sheetName val="ILK_SC1"/>
      <sheetName val="ILK_ST1"/>
      <sheetName val="Global_model_28th_Feb_xls1"/>
      <sheetName val="2020-21_ABST1"/>
      <sheetName val="qosws_1"/>
      <sheetName val="#REF"/>
      <sheetName val="ESS -Status"/>
      <sheetName val="Malegaon"/>
      <sheetName val="Nandurbar"/>
      <sheetName val="Kalyan"/>
      <sheetName val="Malegaon PO upto 21.12.17"/>
      <sheetName val="PO Status (2nd Inden MLG )"/>
      <sheetName val="Nandurbar PO 21.12.17"/>
      <sheetName val="(NDB) Urgent Indent 31.12.17"/>
      <sheetName val="PO Status (2nd Indent NDB)"/>
      <sheetName val="Kalyan PO upto 21.12.17"/>
      <sheetName val="PO Status(2nd Indent Kalyan)"/>
      <sheetName val="Pending Payment 21.12.17"/>
      <sheetName val="Pending Insp.21.12.17"/>
      <sheetName val="30% Cost of Mat"/>
      <sheetName val="B-Chart"/>
      <sheetName val="Sheet5"/>
      <sheetName val="DCB CON."/>
      <sheetName val="C.B.ANAL."/>
      <sheetName val="DCB_CON_"/>
      <sheetName val="C_B_ANAL_"/>
      <sheetName val="QFC"/>
      <sheetName val="de"/>
      <sheetName val="dv"/>
      <sheetName val="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/>
      <sheetData sheetId="116" refreshError="1"/>
      <sheetData sheetId="117" refreshError="1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_A"/>
      <sheetName val="Form_B"/>
      <sheetName val="C_1a"/>
      <sheetName val="C1b"/>
      <sheetName val="C_2"/>
      <sheetName val="C_3"/>
      <sheetName val="C_4 C_5 C_6"/>
      <sheetName val="CREV"/>
      <sheetName val="C_7"/>
      <sheetName val="C_8"/>
      <sheetName val="C_9"/>
      <sheetName val="D_1a"/>
      <sheetName val="D_1b"/>
      <sheetName val="D_2"/>
      <sheetName val="D_4"/>
      <sheetName val="D_3"/>
      <sheetName val="D_5 "/>
      <sheetName val="DREV"/>
      <sheetName val="E_1"/>
      <sheetName val="E_2Bls"/>
      <sheetName val="E_2Jls"/>
      <sheetName val="E_2Bdk"/>
      <sheetName val="E_2Soro"/>
      <sheetName val="E_3"/>
      <sheetName val="E_3_a"/>
      <sheetName val="E_4"/>
      <sheetName val="E_5"/>
      <sheetName val="E_6"/>
      <sheetName val="E_7"/>
      <sheetName val="E_8"/>
      <sheetName val="E_9"/>
      <sheetName val="E_10"/>
      <sheetName val="E_11"/>
      <sheetName val="DT _1_ph_16 KVA "/>
      <sheetName val="DT _1_ph_25 KVA"/>
      <sheetName val="11 kv Branch 1_ph _weasel_ "/>
      <sheetName val="11 kv 1_ph _spur line_"/>
      <sheetName val="ABC line"/>
      <sheetName val=" 33_11 Substation"/>
      <sheetName val="Form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e Area Details_Block__ C2"/>
      <sheetName val="New33KVSS_E3"/>
      <sheetName val="Prop aug of Ex 33KVSS_E3a"/>
    </sheetNames>
    <sheetDataSet>
      <sheetData sheetId="0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Section_D"/>
      <sheetName val="Scheme Proposal _Block__ D1a"/>
      <sheetName val="Scheme Proposal _Block__ D1b"/>
      <sheetName val="Scheme Proposal _Block__ D2"/>
      <sheetName val="Form_D3"/>
      <sheetName val="Scheme Proposal _Village__D5"/>
      <sheetName val="33KVfeeders_E2"/>
      <sheetName val="New33KVSS_E3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_A"/>
      <sheetName val="Form_B"/>
      <sheetName val="C_1a"/>
      <sheetName val="C1b"/>
      <sheetName val="C_2"/>
      <sheetName val="C_3"/>
      <sheetName val="C_4 C_5 C_6"/>
      <sheetName val="CREV"/>
      <sheetName val="C_7"/>
      <sheetName val="C_8"/>
      <sheetName val="C_9"/>
      <sheetName val="D_1a"/>
      <sheetName val="D_1b"/>
      <sheetName val="D_2"/>
      <sheetName val="D_4"/>
      <sheetName val="D_3"/>
      <sheetName val="D_5 "/>
      <sheetName val="DREV"/>
      <sheetName val="E_1"/>
      <sheetName val="E_2Bls"/>
      <sheetName val="E_2Jls"/>
      <sheetName val="E_2Bdk"/>
      <sheetName val="E_2Soro"/>
      <sheetName val="E_3"/>
      <sheetName val="E_3_a"/>
      <sheetName val="E_4"/>
      <sheetName val="E_5"/>
      <sheetName val="E_6"/>
      <sheetName val="E_7"/>
      <sheetName val="E_8"/>
      <sheetName val="E_9"/>
      <sheetName val="E_10"/>
      <sheetName val="E_11"/>
      <sheetName val="DT _1_ph_16 KVA "/>
      <sheetName val="DT _1_ph_25 KVA"/>
      <sheetName val="11 kv Branch 1_ph _weasel_ "/>
      <sheetName val="11 kv 1_ph _spur line_"/>
      <sheetName val="ABC line"/>
      <sheetName val=" 33_11 Substation"/>
      <sheetName val="Form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PART C"/>
      <sheetName val="Data"/>
      <sheetName val="Part A General"/>
      <sheetName val="dpc cost"/>
      <sheetName val="Discom Details"/>
      <sheetName val="First information "/>
      <sheetName val="annexture-g1"/>
      <sheetName val="Sheet1"/>
      <sheetName val="EDWise"/>
      <sheetName val="form_x005f_x0000__x005f_x0000__x005f_x0000__x0000"/>
      <sheetName val="form_x005f_x0000_"/>
      <sheetName val="Form_A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RAJU ASSO"/>
      <sheetName val="form_x005f_x005f_x005f_x0000__x005f_x005f_x005f_x0000__"/>
      <sheetName val="form_x005f_x005f_x005f_x0000_"/>
      <sheetName val="Setup Variables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</sheetNames>
    <sheetDataSet>
      <sheetData sheetId="0"/>
      <sheetData sheetId="1"/>
      <sheetData sheetId="2"/>
      <sheetData sheetId="3">
        <row r="140">
          <cell r="E140" t="str">
            <v>Oil Co</v>
          </cell>
        </row>
        <row r="141">
          <cell r="E141" t="str">
            <v>KPMG Jan 2008</v>
          </cell>
        </row>
        <row r="142">
          <cell r="E142" t="str">
            <v>On Shore Project X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 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de_electrified villC_8"/>
      <sheetName val="declaration of De_elect_ C_9"/>
      <sheetName val="Section_D"/>
      <sheetName val="Scheme Proposal _Block__ D1a"/>
      <sheetName val="Scheme Proposal _Block__ D1b"/>
      <sheetName val="Scheme Proposal _Block__ D2"/>
      <sheetName val="Scheme Pro_ _Village__D3"/>
      <sheetName val="Scheme Proposal _Village__D4"/>
      <sheetName val="Scheme Proposal _Village__D5"/>
      <sheetName val="Section_E"/>
      <sheetName val="EHV_SS_E1"/>
      <sheetName val="33KVfeeders_E2"/>
      <sheetName val="New33KVSS_E3"/>
      <sheetName val="Prop aug of Ex 33KVSS_E3a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  <sheetName val="Cost Estimate G"/>
      <sheetName val="DT _1_ph_16 KVA - CSP"/>
      <sheetName val="11 kv 1-ph (spur line)"/>
      <sheetName val="ABC line"/>
      <sheetName val="11 kv Branch 1-ph (weasel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 (3)"/>
      <sheetName val="Index"/>
      <sheetName val="1  (2)"/>
      <sheetName val="1"/>
      <sheetName val="2"/>
      <sheetName val="2A"/>
      <sheetName val="2B"/>
      <sheetName val="2C"/>
      <sheetName val="2D"/>
      <sheetName val="AGENDA 2E"/>
      <sheetName val="DIVISION READS "/>
      <sheetName val="SUB DIVISION READS  "/>
      <sheetName val="O&amp;M READS   "/>
      <sheetName val="3"/>
      <sheetName val="3 (2)"/>
      <sheetName val="4"/>
      <sheetName val="5."/>
      <sheetName val="5"/>
      <sheetName val="6"/>
      <sheetName val="7"/>
      <sheetName val="7A"/>
      <sheetName val="8"/>
      <sheetName val="9"/>
      <sheetName val="10"/>
      <sheetName val="11"/>
      <sheetName val="12"/>
      <sheetName val="13"/>
      <sheetName val="14"/>
      <sheetName val="15"/>
      <sheetName val="15P"/>
      <sheetName val="15N"/>
      <sheetName val="16"/>
      <sheetName val="17."/>
      <sheetName val="17"/>
      <sheetName val="Sheet4"/>
      <sheetName val="18"/>
      <sheetName val="19"/>
      <sheetName val="20"/>
      <sheetName val="21"/>
      <sheetName val="21A"/>
      <sheetName val="22"/>
      <sheetName val="22A"/>
      <sheetName val="23"/>
      <sheetName val="24"/>
      <sheetName val="25"/>
      <sheetName val="Sheet3"/>
      <sheetName val="15 (2)"/>
      <sheetName val="24."/>
      <sheetName val="Ag 7 Statement"/>
      <sheetName val="Ag 9 Details"/>
      <sheetName val="3 (3)"/>
      <sheetName val="15(2)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H34">
            <v>1055.8848130000001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E23">
            <v>115.63185999999999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Format-5"/>
      <sheetName val="NJP"/>
      <sheetName val="September '10"/>
      <sheetName val="November '10"/>
      <sheetName val="3BPA00132-5-3 W plan HVPNL"/>
      <sheetName val="1"/>
      <sheetName val="Sheet1"/>
      <sheetName val="Assessment Sheet"/>
      <sheetName val="BTB"/>
      <sheetName val="cf"/>
      <sheetName val="travel_per"/>
      <sheetName val="orders"/>
      <sheetName val="220 11  BS "/>
      <sheetName val="QOSWS_"/>
      <sheetName val="Low_Volt"/>
      <sheetName val="High_Int"/>
      <sheetName val="September_'10"/>
      <sheetName val="November_'10"/>
      <sheetName val="3BPA00132-5-3_W_plan_HVPNL"/>
      <sheetName val="FT-05-02IsoBOM"/>
      <sheetName val="ord-lost_98&amp;99"/>
      <sheetName val="2007 Calendar"/>
      <sheetName val="Design"/>
      <sheetName val="Acceptance"/>
      <sheetName val="Load Details(B2)"/>
      <sheetName val="A"/>
      <sheetName val="A 3.7"/>
      <sheetName val="May '10"/>
      <sheetName val="June '10"/>
      <sheetName val="July '10"/>
      <sheetName val="August '10"/>
      <sheetName val="October '10"/>
      <sheetName val="IDCCALHYD-GOO"/>
      <sheetName val="Bongaon"/>
      <sheetName val="Jeerat"/>
      <sheetName val="oct-06"/>
      <sheetName val="REVENUES &amp; BS"/>
      <sheetName val="J"/>
      <sheetName val="Form-C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rted As on FEb-16"/>
      <sheetName val="oct -2016"/>
      <sheetName val="SEP-2016"/>
      <sheetName val="AUG Abstract"/>
      <sheetName val="year wise abstract"/>
      <sheetName val="absract"/>
      <sheetName val="Sheet1"/>
      <sheetName val="Ravikumar"/>
      <sheetName val="Liyakath ali"/>
      <sheetName val="kotreshapppa"/>
      <sheetName val="palanna"/>
      <sheetName val="Suresh"/>
      <sheetName val="shivayogi"/>
      <sheetName val="oblesh"/>
      <sheetName val="nagaraj"/>
      <sheetName val="srinivasraju"/>
      <sheetName val="muralidhar"/>
      <sheetName val="satish "/>
      <sheetName val="dhananjaya"/>
      <sheetName val="devraj"/>
      <sheetName val="jagdeesh"/>
      <sheetName val="Abdul raheman"/>
      <sheetName val="jayanna"/>
      <sheetName val="mamata"/>
      <sheetName val="N.B.jadav"/>
      <sheetName val="papanna"/>
      <sheetName val="Raghunaik"/>
      <sheetName val="S.Venkatesh"/>
      <sheetName val="Surlingappa"/>
      <sheetName val="T.S.Siddappa"/>
      <sheetName val="venkatesh"/>
      <sheetName val="suresh o.s "/>
      <sheetName val="E SHIVAKUMAR"/>
      <sheetName val="Sheet3"/>
      <sheetName val="Mallikarjun"/>
      <sheetName val="ABST-FEB-17"/>
      <sheetName val=" T .srinivasraju"/>
      <sheetName val="C.venkatesh"/>
      <sheetName val="Suralinppa recovery Statement"/>
      <sheetName val="Sheet2"/>
      <sheetName val="Sheet4"/>
      <sheetName val="M.Bas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04REL"/>
      <sheetName val="Inputs"/>
      <sheetName val="RAJ"/>
      <sheetName val="Feb-06"/>
      <sheetName val="A 3.7"/>
      <sheetName val="all"/>
      <sheetName val="Data"/>
      <sheetName val="17(B) govt"/>
      <sheetName val="feasibility require"/>
      <sheetName val="DLC"/>
      <sheetName val="1.1 Trs. Fai."/>
      <sheetName val="STN WISE EMR"/>
      <sheetName val="Dom"/>
      <sheetName val="purpose&amp;input"/>
    </sheetNames>
    <sheetDataSet>
      <sheetData sheetId="0"/>
      <sheetData sheetId="1"/>
      <sheetData sheetId="2"/>
      <sheetData sheetId="3" refreshError="1">
        <row r="1">
          <cell r="P1">
            <v>0.72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PART C"/>
      <sheetName val="Data"/>
      <sheetName val="Part A General"/>
      <sheetName val="dpc cost"/>
      <sheetName val="Discom Details"/>
      <sheetName val="First information "/>
      <sheetName val="annexture-g1"/>
      <sheetName val="EDWise"/>
      <sheetName val="form_x005f_x0000__x005f_x0000__x005f_x0000__x0000"/>
      <sheetName val="form_x005f_x0000_"/>
      <sheetName val="Form_A"/>
      <sheetName val="Sheet1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RAJU ASSO"/>
      <sheetName val="form_x005f_x005f_x005f_x0000__x005f_x005f_x005f_x0000__"/>
      <sheetName val="form_x005f_x005f_x005f_x0000_"/>
      <sheetName val="Setup Variables"/>
      <sheetName val="Format-15(A)"/>
      <sheetName val="INDEX"/>
      <sheetName val="Ref codes"/>
      <sheetName val="Validations"/>
      <sheetName val="Non Plan "/>
      <sheetName val="3"/>
      <sheetName val="40"/>
      <sheetName val="List (08-09) SC.."/>
      <sheetName val="A-1_1_1"/>
      <sheetName val="A_2_1_PY1"/>
      <sheetName val="A_2_1_CY1"/>
      <sheetName val="A_2_1_EY1"/>
      <sheetName val="A_2_21"/>
      <sheetName val="A_2_31"/>
      <sheetName val="Power_Pur_3_1_(PY)1"/>
      <sheetName val="Power_Pur_3_1_(CY)1"/>
      <sheetName val="Power_Pur_3_1_(EY)1"/>
      <sheetName val="A_3_21"/>
      <sheetName val="A_3_3_PY1"/>
      <sheetName val="A_3_3_CY1"/>
      <sheetName val="A_3_3_EY1"/>
      <sheetName val="A_3_41"/>
      <sheetName val="A_3_51"/>
      <sheetName val="A_3_6_(PY)1"/>
      <sheetName val="A_3_6_(CY)1"/>
      <sheetName val="A_3_6_(EY)1"/>
      <sheetName val="A_3_72"/>
      <sheetName val="A_3_81"/>
      <sheetName val="A_3_91"/>
      <sheetName val="A_3_10_1"/>
      <sheetName val="A-5_1(PY)1"/>
      <sheetName val="A-5_1(CY)_1"/>
      <sheetName val="A-5_1(EY)1"/>
      <sheetName val="A-5_2(PY)1"/>
      <sheetName val="A-5_2(CY)1"/>
      <sheetName val="A-5_2(EY)1"/>
      <sheetName val="A_-5_31"/>
      <sheetName val="form_6_1_(PY)_Gen1"/>
      <sheetName val="form_6_1(PY)T&amp;D_1"/>
      <sheetName val="form_6_1_(CY)_Gen1"/>
      <sheetName val="form_6_1(CY)_T&amp;D1"/>
      <sheetName val="form_6_1_(EY)_Gen_1"/>
      <sheetName val="form_6_1(EY)_T&amp;D1"/>
      <sheetName val="A_7_11"/>
      <sheetName val="A_7_21"/>
      <sheetName val="A_7_31"/>
      <sheetName val="A_7_41"/>
      <sheetName val="A_8_11"/>
      <sheetName val="A_8_21"/>
      <sheetName val="A_8_31"/>
      <sheetName val="A_8_41"/>
      <sheetName val="A_8_51"/>
      <sheetName val="A_8_61"/>
      <sheetName val="A_8_71"/>
      <sheetName val="A_8_81"/>
      <sheetName val="A_8_91"/>
      <sheetName val="A_8_101"/>
      <sheetName val="8_11_PY1"/>
      <sheetName val="8_11_CY1"/>
      <sheetName val="8_11_EY1"/>
      <sheetName val="A-10_11"/>
      <sheetName val="A_10_2_(A)1"/>
      <sheetName val="A_10_2_B1"/>
      <sheetName val="A_10_2_C1"/>
      <sheetName val="A_10_2_D1"/>
      <sheetName val="A_10_31"/>
      <sheetName val="A_10_41"/>
      <sheetName val="Rev_Calculation1"/>
      <sheetName val="A_9_11"/>
      <sheetName val="A_3_73"/>
      <sheetName val="Sept_"/>
      <sheetName val="Ag_LF"/>
      <sheetName val="Executive_Summary_-Thermal"/>
      <sheetName val="Stationwise_Thermal_&amp;_Hydel_Gen"/>
      <sheetName val="Labour_charges"/>
      <sheetName val="PART_C"/>
      <sheetName val="Part_A_General"/>
      <sheetName val="dpc_cost"/>
      <sheetName val="Discom_Details"/>
      <sheetName val="First_information_"/>
      <sheetName val="feasibility_require"/>
      <sheetName val="ARR_Forms_For_Submission"/>
      <sheetName val="breakup_of_oil"/>
      <sheetName val="RAJU_ASSO"/>
      <sheetName val="Setup_Variables"/>
      <sheetName val="Ref_codes"/>
      <sheetName val="Non_Plan_"/>
      <sheetName val="List_(08-09)_SC__"/>
      <sheetName val="STN WISE EMR"/>
      <sheetName val="BSHEET"/>
      <sheetName val="Form-A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I35">
            <v>63490.540060935658</v>
          </cell>
        </row>
        <row r="44"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35">
          <cell r="I35">
            <v>63490.540060935658</v>
          </cell>
        </row>
      </sheetData>
      <sheetData sheetId="177">
        <row r="35">
          <cell r="I35">
            <v>63490.540060935658</v>
          </cell>
        </row>
      </sheetData>
      <sheetData sheetId="178">
        <row r="35">
          <cell r="I35">
            <v>63490.540060935658</v>
          </cell>
        </row>
      </sheetData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>
        <row r="35">
          <cell r="G35">
            <v>64254.226096970044</v>
          </cell>
        </row>
      </sheetData>
      <sheetData sheetId="189">
        <row r="35">
          <cell r="G35">
            <v>64254.226096970044</v>
          </cell>
        </row>
      </sheetData>
      <sheetData sheetId="190">
        <row r="35">
          <cell r="G35">
            <v>64254.226096970044</v>
          </cell>
        </row>
      </sheetData>
      <sheetData sheetId="191">
        <row r="35">
          <cell r="G35">
            <v>64254.226096970044</v>
          </cell>
        </row>
      </sheetData>
      <sheetData sheetId="192">
        <row r="35">
          <cell r="G35">
            <v>64254.226096970044</v>
          </cell>
        </row>
      </sheetData>
      <sheetData sheetId="193">
        <row r="35">
          <cell r="G35">
            <v>64254.226096970044</v>
          </cell>
        </row>
      </sheetData>
      <sheetData sheetId="194">
        <row r="35">
          <cell r="G35">
            <v>64254.226096970044</v>
          </cell>
        </row>
      </sheetData>
      <sheetData sheetId="195">
        <row r="35">
          <cell r="G35">
            <v>64254.226096970044</v>
          </cell>
        </row>
      </sheetData>
      <sheetData sheetId="196">
        <row r="35">
          <cell r="G35">
            <v>64254.226096970044</v>
          </cell>
        </row>
      </sheetData>
      <sheetData sheetId="197">
        <row r="35">
          <cell r="G35">
            <v>64254.226096970044</v>
          </cell>
        </row>
      </sheetData>
      <sheetData sheetId="198">
        <row r="35">
          <cell r="G35">
            <v>64254.226096970044</v>
          </cell>
        </row>
      </sheetData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Tr_Loss_WR,MP,Tot_"/>
      <sheetName val="Addl.40"/>
      <sheetName val="Vol II.b (RAPDRP town No.)RJYT"/>
      <sheetName val="A 3_7"/>
      <sheetName val="Vol II.b (RAPDRP Town No.W3"/>
      <sheetName val="Vol II.b (RAPDRP Town No.W4)"/>
      <sheetName val="Vol II.b (RAPDRP Town No. W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  <sheetName val="R_Hrs_ Since Comm"/>
      <sheetName val="BREAKUP OF OIL"/>
      <sheetName val="STN WISE EMR"/>
      <sheetName val="ATC Loss Red"/>
      <sheetName val="DLC"/>
      <sheetName val="C.S.GENERATION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TABLES"/>
      <sheetName val="EX_SUMM_PS"/>
      <sheetName val="EX__SUMM_GEN"/>
      <sheetName val="Maintenance_"/>
      <sheetName val="CENTRAL_SECTOR"/>
      <sheetName val="GP_Ther"/>
      <sheetName val="GP_Hyd"/>
      <sheetName val="Fuel_Cons_"/>
      <sheetName val="Unitwise_TPI"/>
      <sheetName val="Stnwise_TPI"/>
      <sheetName val="Monthwise_TPI"/>
      <sheetName val="PLF_aprsep"/>
      <sheetName val="PLF_OctMar"/>
      <sheetName val="Monthwise_Sp_oil_Cons_"/>
      <sheetName val="Oil_Cons__Account"/>
      <sheetName val="TIME_DURATION_CAUSE_ANALYSIS"/>
      <sheetName val="R_Hrs__Since_Comm"/>
      <sheetName val="MORNING,EVENING_PEAK"/>
      <sheetName val="COMP,UNRESTRICTED_DEMAND"/>
      <sheetName val="CSG_01-02"/>
      <sheetName val="SUPPLY_HRS"/>
      <sheetName val="MPSEB90-01MONTHLY_GENPLF"/>
      <sheetName val="400KV_LOD"/>
      <sheetName val="Energy_Audit_At_PS"/>
      <sheetName val="All_India_PLF_1991-92_onwards"/>
      <sheetName val="R_Hrs__Since_Comm1"/>
      <sheetName val="BREAKUP_OF_OIL"/>
      <sheetName val="STN_WISE_EMR"/>
      <sheetName val="C_S_GENERATION"/>
      <sheetName val="EX_SUMM_PS1"/>
      <sheetName val="EX__SUMM_GEN1"/>
      <sheetName val="Maintenance_1"/>
      <sheetName val="CENTRAL_SECTOR1"/>
      <sheetName val="GP_Ther1"/>
      <sheetName val="GP_Hyd1"/>
      <sheetName val="Fuel_Cons_1"/>
      <sheetName val="Unitwise_TPI1"/>
      <sheetName val="Stnwise_TPI1"/>
      <sheetName val="Monthwise_TPI1"/>
      <sheetName val="PLF_aprsep1"/>
      <sheetName val="PLF_OctMar1"/>
      <sheetName val="Monthwise_Sp_oil_Cons_1"/>
      <sheetName val="Oil_Cons__Account1"/>
      <sheetName val="TIME_DURATION_CAUSE_ANALYSIS1"/>
      <sheetName val="R_Hrs__Since_Comm2"/>
      <sheetName val="MORNING,EVENING_PEAK1"/>
      <sheetName val="COMP,UNRESTRICTED_DEMAND1"/>
      <sheetName val="CSG_01-021"/>
      <sheetName val="SUPPLY_HRS1"/>
      <sheetName val="MPSEB90-01MONTHLY_GENPLF1"/>
      <sheetName val="400KV_LOD1"/>
      <sheetName val="Energy_Audit_At_PS1"/>
      <sheetName val="All_India_PLF_1991-92_onwards1"/>
      <sheetName val="R_Hrs__Since_Comm3"/>
      <sheetName val="BREAKUP_OF_OIL1"/>
      <sheetName val="STN_WISE_EMR1"/>
      <sheetName val="ATC_Loss_Red"/>
      <sheetName val="C_S_GENERATION1"/>
      <sheetName val="EX_SUMM_PS2"/>
      <sheetName val="EX__SUMM_GEN2"/>
      <sheetName val="Maintenance_2"/>
      <sheetName val="CENTRAL_SECTOR2"/>
      <sheetName val="GP_Ther2"/>
      <sheetName val="GP_Hyd2"/>
      <sheetName val="Fuel_Cons_2"/>
      <sheetName val="Unitwise_TPI2"/>
      <sheetName val="Stnwise_TPI2"/>
      <sheetName val="Monthwise_TPI2"/>
      <sheetName val="PLF_aprsep2"/>
      <sheetName val="PLF_OctMar2"/>
      <sheetName val="Monthwise_Sp_oil_Cons_2"/>
      <sheetName val="Oil_Cons__Account2"/>
      <sheetName val="TIME_DURATION_CAUSE_ANALYSIS2"/>
      <sheetName val="R_Hrs__Since_Comm4"/>
      <sheetName val="MORNING,EVENING_PEAK2"/>
      <sheetName val="COMP,UNRESTRICTED_DEMAND2"/>
      <sheetName val="CSG_01-022"/>
      <sheetName val="SUPPLY_HRS2"/>
      <sheetName val="MPSEB90-01MONTHLY_GENPLF2"/>
      <sheetName val="400KV_LOD2"/>
      <sheetName val="Energy_Audit_At_PS2"/>
      <sheetName val="All_India_PLF_1991-92_onwards2"/>
      <sheetName val="R_Hrs__Since_Comm5"/>
      <sheetName val="BREAKUP_OF_OIL2"/>
      <sheetName val="STN_WISE_EMR2"/>
      <sheetName val="ATC_Loss_Red1"/>
      <sheetName val="C_S_GENERATION2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Kannada"/>
      <sheetName val="INSTALLATIONS-99-00"/>
      <sheetName val="INSTALLATIONS-00-01"/>
      <sheetName val="INSTALLATIONS-01-02"/>
      <sheetName val="Addl.40"/>
      <sheetName val="Addl_40"/>
      <sheetName val="BREAKUP OF OIL"/>
      <sheetName val="04REL"/>
      <sheetName val="data"/>
      <sheetName val="Executive Summary -Thermal"/>
      <sheetName val="Stationwise Thermal &amp; Hydel Gen"/>
      <sheetName val="TWELV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data"/>
      <sheetName val="INSTALLATIONS-99-00"/>
      <sheetName val="BREAKUP OF O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p 03-04"/>
      <sheetName val="Discom Details"/>
      <sheetName val="R.Hrs. Since Comm"/>
      <sheetName val="Executive Summary -Thermal"/>
      <sheetName val="Stationwise Thermal &amp; Hydel Gen"/>
      <sheetName val="TWELVE"/>
      <sheetName val="04REL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466B-FE5F-4B98-95FB-42332F076319}">
  <sheetPr>
    <tabColor theme="9" tint="0.39997558519241921"/>
  </sheetPr>
  <dimension ref="A1:AX45"/>
  <sheetViews>
    <sheetView topLeftCell="A5" zoomScale="50" zoomScaleNormal="50" zoomScaleSheetLayoutView="25" workbookViewId="0">
      <selection activeCell="L8" sqref="L8"/>
    </sheetView>
  </sheetViews>
  <sheetFormatPr defaultRowHeight="33" x14ac:dyDescent="0.45"/>
  <cols>
    <col min="1" max="1" width="27" style="56" customWidth="1"/>
    <col min="2" max="3" width="19.5703125" style="57" customWidth="1"/>
    <col min="4" max="5" width="17" style="57" hidden="1" customWidth="1"/>
    <col min="6" max="6" width="17" style="57" customWidth="1"/>
    <col min="7" max="7" width="17" style="57" hidden="1" customWidth="1"/>
    <col min="8" max="8" width="19.5703125" style="57" customWidth="1"/>
    <col min="9" max="9" width="17" style="57" customWidth="1"/>
    <col min="10" max="11" width="19.5703125" style="57" bestFit="1" customWidth="1"/>
    <col min="12" max="12" width="14.42578125" style="57" customWidth="1"/>
    <col min="13" max="13" width="21.28515625" style="57" hidden="1" customWidth="1"/>
    <col min="14" max="14" width="22.42578125" style="58" bestFit="1" customWidth="1"/>
    <col min="15" max="16" width="19.5703125" style="57" customWidth="1"/>
    <col min="17" max="17" width="17" style="57" hidden="1" customWidth="1"/>
    <col min="18" max="18" width="16.85546875" style="57" hidden="1" customWidth="1"/>
    <col min="19" max="19" width="17" style="57" customWidth="1"/>
    <col min="20" max="20" width="17" style="57" hidden="1" customWidth="1"/>
    <col min="21" max="22" width="19.5703125" style="57" customWidth="1"/>
    <col min="23" max="23" width="19.7109375" style="57" bestFit="1" customWidth="1"/>
    <col min="24" max="24" width="21.28515625" style="57" customWidth="1"/>
    <col min="25" max="25" width="18.42578125" style="57" customWidth="1"/>
    <col min="26" max="26" width="14.42578125" style="57" hidden="1" customWidth="1"/>
    <col min="27" max="27" width="22.42578125" style="58" bestFit="1" customWidth="1"/>
    <col min="28" max="28" width="18.5703125" style="57" bestFit="1" customWidth="1"/>
    <col min="29" max="29" width="17.140625" style="57" bestFit="1" customWidth="1"/>
    <col min="30" max="31" width="18.85546875" style="57" bestFit="1" customWidth="1"/>
    <col min="32" max="33" width="18.7109375" style="57" customWidth="1"/>
    <col min="34" max="34" width="19.7109375" style="57" bestFit="1" customWidth="1"/>
    <col min="35" max="35" width="19.42578125" style="57" bestFit="1" customWidth="1"/>
    <col min="36" max="37" width="18.7109375" style="57" bestFit="1" customWidth="1"/>
    <col min="38" max="39" width="18.7109375" style="57" hidden="1" customWidth="1"/>
    <col min="40" max="40" width="18.140625" style="57" customWidth="1"/>
    <col min="41" max="41" width="19.28515625" style="57" customWidth="1"/>
    <col min="42" max="42" width="19.140625" style="2" hidden="1" customWidth="1"/>
    <col min="43" max="16384" width="9.140625" style="2"/>
  </cols>
  <sheetData>
    <row r="1" spans="1:42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2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2" ht="23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7"/>
      <c r="AB3" s="1" t="s">
        <v>2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 t="s">
        <v>3</v>
      </c>
      <c r="AO3" s="1"/>
    </row>
    <row r="4" spans="1:42" ht="31.5" hidden="1" customHeight="1" x14ac:dyDescent="0.45">
      <c r="A4" s="8" t="s">
        <v>4</v>
      </c>
      <c r="B4" s="9"/>
      <c r="C4" s="9"/>
      <c r="D4" s="9"/>
      <c r="E4" s="10"/>
      <c r="F4" s="10"/>
      <c r="G4" s="10"/>
      <c r="H4" s="10"/>
      <c r="I4" s="9"/>
      <c r="J4" s="9"/>
      <c r="K4" s="9"/>
      <c r="L4" s="10">
        <f>+'[1]R-Formet'!$G$46</f>
        <v>431.72215059999996</v>
      </c>
      <c r="M4" s="9"/>
      <c r="N4" s="11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2"/>
      <c r="AB4" s="13" t="s">
        <v>5</v>
      </c>
      <c r="AC4" s="14"/>
      <c r="AD4" s="15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6"/>
    </row>
    <row r="5" spans="1:42" ht="42.75" customHeight="1" x14ac:dyDescent="0.5">
      <c r="A5" s="17" t="s">
        <v>6</v>
      </c>
      <c r="B5" s="18"/>
      <c r="C5" s="18"/>
      <c r="D5" s="18"/>
      <c r="E5" s="19" t="s">
        <v>7</v>
      </c>
      <c r="F5" s="19"/>
      <c r="G5" s="19"/>
      <c r="H5" s="19"/>
      <c r="I5" s="19"/>
      <c r="J5" s="19"/>
      <c r="K5" s="19"/>
      <c r="L5" s="19"/>
      <c r="M5" s="18"/>
      <c r="N5" s="20"/>
      <c r="O5" s="18"/>
      <c r="P5" s="18"/>
      <c r="Q5" s="18"/>
      <c r="R5" s="18"/>
      <c r="S5" s="18"/>
      <c r="T5" s="21" t="s">
        <v>2</v>
      </c>
      <c r="U5" s="21"/>
      <c r="V5" s="21"/>
      <c r="W5" s="18"/>
      <c r="X5" s="18"/>
      <c r="Y5" s="18"/>
      <c r="Z5" s="18"/>
      <c r="AA5" s="20"/>
      <c r="AB5" s="18" t="s">
        <v>8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3"/>
      <c r="AO5" s="24"/>
      <c r="AP5" s="16"/>
    </row>
    <row r="6" spans="1:42" ht="89.25" customHeight="1" x14ac:dyDescent="0.25">
      <c r="A6" s="25" t="s">
        <v>9</v>
      </c>
      <c r="B6" s="26" t="s">
        <v>10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  <c r="O6" s="26" t="s">
        <v>11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8"/>
      <c r="AB6" s="29" t="s">
        <v>12</v>
      </c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0" t="s">
        <v>13</v>
      </c>
      <c r="AP6" s="16"/>
    </row>
    <row r="7" spans="1:42" s="35" customFormat="1" ht="42" customHeight="1" x14ac:dyDescent="0.25">
      <c r="A7" s="31"/>
      <c r="B7" s="32">
        <v>45383</v>
      </c>
      <c r="C7" s="32">
        <v>45413</v>
      </c>
      <c r="D7" s="32">
        <v>45444</v>
      </c>
      <c r="E7" s="32">
        <v>45474</v>
      </c>
      <c r="F7" s="32">
        <v>45505</v>
      </c>
      <c r="G7" s="32">
        <v>45536</v>
      </c>
      <c r="H7" s="32">
        <v>45566</v>
      </c>
      <c r="I7" s="32">
        <v>45597</v>
      </c>
      <c r="J7" s="32">
        <v>45627</v>
      </c>
      <c r="K7" s="32">
        <v>45658</v>
      </c>
      <c r="L7" s="32">
        <v>45689</v>
      </c>
      <c r="M7" s="32">
        <v>45717</v>
      </c>
      <c r="N7" s="33" t="s">
        <v>14</v>
      </c>
      <c r="O7" s="32">
        <v>45383</v>
      </c>
      <c r="P7" s="32">
        <v>45413</v>
      </c>
      <c r="Q7" s="32">
        <v>45444</v>
      </c>
      <c r="R7" s="32">
        <v>45474</v>
      </c>
      <c r="S7" s="32">
        <v>45505</v>
      </c>
      <c r="T7" s="32">
        <v>45536</v>
      </c>
      <c r="U7" s="32">
        <v>45566</v>
      </c>
      <c r="V7" s="32">
        <v>45597</v>
      </c>
      <c r="W7" s="32">
        <v>45627</v>
      </c>
      <c r="X7" s="32">
        <v>45658</v>
      </c>
      <c r="Y7" s="32">
        <v>45689</v>
      </c>
      <c r="Z7" s="32">
        <v>45717</v>
      </c>
      <c r="AA7" s="33" t="s">
        <v>14</v>
      </c>
      <c r="AB7" s="34">
        <v>45383</v>
      </c>
      <c r="AC7" s="34">
        <v>45413</v>
      </c>
      <c r="AD7" s="34">
        <v>45444</v>
      </c>
      <c r="AE7" s="34">
        <v>45474</v>
      </c>
      <c r="AF7" s="34">
        <v>45505</v>
      </c>
      <c r="AG7" s="34">
        <v>45536</v>
      </c>
      <c r="AH7" s="34">
        <v>45566</v>
      </c>
      <c r="AI7" s="34">
        <v>45597</v>
      </c>
      <c r="AJ7" s="34">
        <v>45627</v>
      </c>
      <c r="AK7" s="34">
        <v>45658</v>
      </c>
      <c r="AL7" s="34">
        <v>45689</v>
      </c>
      <c r="AM7" s="34">
        <v>45717</v>
      </c>
      <c r="AN7" s="34" t="s">
        <v>14</v>
      </c>
      <c r="AO7" s="30"/>
      <c r="AP7" s="16"/>
    </row>
    <row r="8" spans="1:42" ht="42.75" customHeight="1" x14ac:dyDescent="0.5">
      <c r="A8" s="36" t="s">
        <v>15</v>
      </c>
      <c r="B8" s="37">
        <v>118.0802</v>
      </c>
      <c r="C8" s="37">
        <v>106.86863000000002</v>
      </c>
      <c r="D8" s="37">
        <v>116.31</v>
      </c>
      <c r="E8" s="37">
        <v>114.14225999999999</v>
      </c>
      <c r="F8" s="37">
        <v>109.59309</v>
      </c>
      <c r="G8" s="37">
        <v>106.29276</v>
      </c>
      <c r="H8" s="37">
        <f>1.3828204*100</f>
        <v>138.28203999999999</v>
      </c>
      <c r="I8" s="37">
        <v>115.10204</v>
      </c>
      <c r="J8" s="37">
        <v>129.69979000000001</v>
      </c>
      <c r="K8" s="37">
        <v>137.46029999999999</v>
      </c>
      <c r="L8" s="37"/>
      <c r="M8" s="37"/>
      <c r="N8" s="38">
        <f t="shared" ref="N8:N28" si="0">SUM(B8:M8)</f>
        <v>1191.8311099999999</v>
      </c>
      <c r="O8" s="37">
        <v>104.90953</v>
      </c>
      <c r="P8" s="37">
        <v>127.90085000000001</v>
      </c>
      <c r="Q8" s="37">
        <v>114.8</v>
      </c>
      <c r="R8" s="37">
        <v>118.15291000000001</v>
      </c>
      <c r="S8" s="37">
        <v>105.88548</v>
      </c>
      <c r="T8" s="37">
        <v>97.047219999999996</v>
      </c>
      <c r="U8" s="37">
        <f>1.2664545*100</f>
        <v>126.64545000000001</v>
      </c>
      <c r="V8" s="37">
        <v>113.20847000000001</v>
      </c>
      <c r="W8" s="37">
        <v>119.67668999999999</v>
      </c>
      <c r="X8" s="37">
        <v>106.7701</v>
      </c>
      <c r="Y8" s="37"/>
      <c r="Z8" s="37"/>
      <c r="AA8" s="38">
        <f>SUM(O8:Z8)</f>
        <v>1134.9966999999999</v>
      </c>
      <c r="AB8" s="39">
        <f t="shared" ref="AB8:AN23" si="1">O8/B8*100</f>
        <v>88.845996195805895</v>
      </c>
      <c r="AC8" s="39">
        <f t="shared" si="1"/>
        <v>119.68044317588797</v>
      </c>
      <c r="AD8" s="39">
        <f t="shared" si="1"/>
        <v>98.701745335740682</v>
      </c>
      <c r="AE8" s="39">
        <f t="shared" si="1"/>
        <v>103.51372927082399</v>
      </c>
      <c r="AF8" s="39">
        <f t="shared" si="1"/>
        <v>96.616930866717965</v>
      </c>
      <c r="AG8" s="39">
        <f t="shared" si="1"/>
        <v>91.301815852744809</v>
      </c>
      <c r="AH8" s="39">
        <f t="shared" si="1"/>
        <v>91.584886945549854</v>
      </c>
      <c r="AI8" s="39">
        <f t="shared" si="1"/>
        <v>98.354877115992039</v>
      </c>
      <c r="AJ8" s="39">
        <f t="shared" si="1"/>
        <v>92.272076924719755</v>
      </c>
      <c r="AK8" s="39">
        <f t="shared" si="1"/>
        <v>77.673408249509137</v>
      </c>
      <c r="AL8" s="39" t="e">
        <f t="shared" si="1"/>
        <v>#DIV/0!</v>
      </c>
      <c r="AM8" s="39" t="e">
        <f t="shared" si="1"/>
        <v>#DIV/0!</v>
      </c>
      <c r="AN8" s="39">
        <f t="shared" si="1"/>
        <v>95.231336929944717</v>
      </c>
      <c r="AO8" s="39">
        <f t="shared" ref="AO8:AO30" si="2">N8-AA8</f>
        <v>56.834409999999934</v>
      </c>
      <c r="AP8" s="40">
        <f>+'[2]R-Format'!$I$169</f>
        <v>0</v>
      </c>
    </row>
    <row r="9" spans="1:42" s="44" customFormat="1" ht="42.75" customHeight="1" x14ac:dyDescent="0.5">
      <c r="A9" s="36" t="s">
        <v>16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/>
      <c r="M9" s="37"/>
      <c r="N9" s="38">
        <f t="shared" si="0"/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/>
      <c r="Z9" s="37"/>
      <c r="AA9" s="38">
        <f>SUM(O9:Z9)</f>
        <v>0</v>
      </c>
      <c r="AB9" s="37">
        <v>0</v>
      </c>
      <c r="AC9" s="37">
        <v>0</v>
      </c>
      <c r="AD9" s="41" t="e">
        <f t="shared" si="1"/>
        <v>#DIV/0!</v>
      </c>
      <c r="AE9" s="41" t="e">
        <f t="shared" si="1"/>
        <v>#DIV/0!</v>
      </c>
      <c r="AF9" s="41" t="e">
        <f t="shared" si="1"/>
        <v>#DIV/0!</v>
      </c>
      <c r="AG9" s="41" t="e">
        <f t="shared" si="1"/>
        <v>#DIV/0!</v>
      </c>
      <c r="AH9" s="41" t="e">
        <f t="shared" si="1"/>
        <v>#DIV/0!</v>
      </c>
      <c r="AI9" s="41" t="e">
        <f t="shared" si="1"/>
        <v>#DIV/0!</v>
      </c>
      <c r="AJ9" s="41" t="e">
        <f t="shared" si="1"/>
        <v>#DIV/0!</v>
      </c>
      <c r="AK9" s="41" t="e">
        <f t="shared" si="1"/>
        <v>#DIV/0!</v>
      </c>
      <c r="AL9" s="42" t="e">
        <f t="shared" si="1"/>
        <v>#DIV/0!</v>
      </c>
      <c r="AM9" s="42" t="e">
        <f t="shared" si="1"/>
        <v>#DIV/0!</v>
      </c>
      <c r="AN9" s="37">
        <v>0</v>
      </c>
      <c r="AO9" s="39">
        <f t="shared" si="2"/>
        <v>0</v>
      </c>
      <c r="AP9" s="43">
        <f>+'[2]R-Format'!$I$170</f>
        <v>0</v>
      </c>
    </row>
    <row r="10" spans="1:42" ht="42.75" customHeight="1" x14ac:dyDescent="0.5">
      <c r="A10" s="36" t="s">
        <v>17</v>
      </c>
      <c r="B10" s="37">
        <v>2.9026599999999996</v>
      </c>
      <c r="C10" s="37">
        <v>1.4297200000000001</v>
      </c>
      <c r="D10" s="37">
        <v>1.0900000000000001</v>
      </c>
      <c r="E10" s="37">
        <v>2.2928600000000001</v>
      </c>
      <c r="F10" s="37">
        <v>2.3956499999999998</v>
      </c>
      <c r="G10" s="37">
        <v>2.4103699999999999</v>
      </c>
      <c r="H10" s="37">
        <f>0.0231364*100</f>
        <v>2.3136400000000004</v>
      </c>
      <c r="I10" s="37">
        <v>1.98725</v>
      </c>
      <c r="J10" s="37">
        <v>2.4314900000000002</v>
      </c>
      <c r="K10" s="37">
        <v>4.2383600000000001</v>
      </c>
      <c r="L10" s="37"/>
      <c r="M10" s="37"/>
      <c r="N10" s="38">
        <f t="shared" si="0"/>
        <v>23.492000000000001</v>
      </c>
      <c r="O10" s="37">
        <v>8.8014500000000009</v>
      </c>
      <c r="P10" s="37">
        <v>2.7383999999999999</v>
      </c>
      <c r="Q10" s="37">
        <v>0.42299999999999999</v>
      </c>
      <c r="R10" s="37">
        <v>2.0105</v>
      </c>
      <c r="S10" s="37">
        <v>1.67337</v>
      </c>
      <c r="T10" s="37">
        <v>1.82422</v>
      </c>
      <c r="U10" s="37">
        <f>0.02083*100</f>
        <v>2.0830000000000002</v>
      </c>
      <c r="V10" s="37">
        <v>1.6147</v>
      </c>
      <c r="W10" s="37">
        <v>1.7995699999999999</v>
      </c>
      <c r="X10" s="37">
        <v>0.75765000000000005</v>
      </c>
      <c r="Y10" s="37"/>
      <c r="Z10" s="37"/>
      <c r="AA10" s="38">
        <f>SUM(O10:Z10)</f>
        <v>23.725860000000004</v>
      </c>
      <c r="AB10" s="39">
        <f>O10/B10*100</f>
        <v>303.22014979363763</v>
      </c>
      <c r="AC10" s="39">
        <f>P10/C10*100</f>
        <v>191.53400665864643</v>
      </c>
      <c r="AD10" s="39">
        <f t="shared" si="1"/>
        <v>38.807339449541281</v>
      </c>
      <c r="AE10" s="39">
        <f t="shared" si="1"/>
        <v>87.685248990343936</v>
      </c>
      <c r="AF10" s="39">
        <f t="shared" si="1"/>
        <v>69.850353766201252</v>
      </c>
      <c r="AG10" s="39">
        <f t="shared" si="1"/>
        <v>75.682156681339379</v>
      </c>
      <c r="AH10" s="39">
        <f t="shared" si="1"/>
        <v>90.031292681661796</v>
      </c>
      <c r="AI10" s="39">
        <f t="shared" si="1"/>
        <v>81.252987797207197</v>
      </c>
      <c r="AJ10" s="39">
        <f t="shared" si="1"/>
        <v>74.010997371981773</v>
      </c>
      <c r="AK10" s="39">
        <f t="shared" si="1"/>
        <v>17.876018082465862</v>
      </c>
      <c r="AL10" s="39" t="e">
        <f t="shared" si="1"/>
        <v>#DIV/0!</v>
      </c>
      <c r="AM10" s="39" t="e">
        <f t="shared" si="1"/>
        <v>#DIV/0!</v>
      </c>
      <c r="AN10" s="39">
        <f>AA10/N10*100</f>
        <v>100.99548782564278</v>
      </c>
      <c r="AO10" s="39">
        <f t="shared" si="2"/>
        <v>-0.23386000000000351</v>
      </c>
      <c r="AP10" s="40">
        <f>+'[2]R-Format'!$I$171</f>
        <v>0</v>
      </c>
    </row>
    <row r="11" spans="1:42" s="46" customFormat="1" ht="42.75" customHeight="1" x14ac:dyDescent="0.5">
      <c r="A11" s="36" t="s">
        <v>18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/>
      <c r="M11" s="37"/>
      <c r="N11" s="38">
        <f t="shared" si="0"/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/>
      <c r="Z11" s="37"/>
      <c r="AA11" s="38">
        <f>SUM(O11:Z11)</f>
        <v>0</v>
      </c>
      <c r="AB11" s="37">
        <v>0</v>
      </c>
      <c r="AC11" s="37">
        <v>0</v>
      </c>
      <c r="AD11" s="41" t="e">
        <f t="shared" si="1"/>
        <v>#DIV/0!</v>
      </c>
      <c r="AE11" s="41" t="e">
        <f t="shared" si="1"/>
        <v>#DIV/0!</v>
      </c>
      <c r="AF11" s="41" t="e">
        <f t="shared" si="1"/>
        <v>#DIV/0!</v>
      </c>
      <c r="AG11" s="41" t="e">
        <f t="shared" si="1"/>
        <v>#DIV/0!</v>
      </c>
      <c r="AH11" s="41" t="e">
        <f t="shared" si="1"/>
        <v>#DIV/0!</v>
      </c>
      <c r="AI11" s="41" t="e">
        <f t="shared" si="1"/>
        <v>#DIV/0!</v>
      </c>
      <c r="AJ11" s="41" t="e">
        <f t="shared" si="1"/>
        <v>#DIV/0!</v>
      </c>
      <c r="AK11" s="41" t="e">
        <f t="shared" si="1"/>
        <v>#DIV/0!</v>
      </c>
      <c r="AL11" s="45" t="e">
        <f t="shared" si="1"/>
        <v>#DIV/0!</v>
      </c>
      <c r="AM11" s="45" t="e">
        <f t="shared" si="1"/>
        <v>#DIV/0!</v>
      </c>
      <c r="AN11" s="37">
        <v>0</v>
      </c>
      <c r="AO11" s="39">
        <f t="shared" si="2"/>
        <v>0</v>
      </c>
      <c r="AP11" s="40">
        <f>+'[2]R-Format'!$I$174</f>
        <v>0</v>
      </c>
    </row>
    <row r="12" spans="1:42" s="46" customFormat="1" ht="42.75" customHeight="1" x14ac:dyDescent="0.5">
      <c r="A12" s="36" t="s">
        <v>19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/>
      <c r="M12" s="37"/>
      <c r="N12" s="38">
        <f t="shared" si="0"/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/>
      <c r="Z12" s="37"/>
      <c r="AA12" s="38">
        <f>SUM(O12:Z12)</f>
        <v>0</v>
      </c>
      <c r="AB12" s="37">
        <v>0</v>
      </c>
      <c r="AC12" s="37">
        <v>0</v>
      </c>
      <c r="AD12" s="41" t="e">
        <f t="shared" si="1"/>
        <v>#DIV/0!</v>
      </c>
      <c r="AE12" s="41" t="e">
        <f t="shared" si="1"/>
        <v>#DIV/0!</v>
      </c>
      <c r="AF12" s="41" t="e">
        <f t="shared" si="1"/>
        <v>#DIV/0!</v>
      </c>
      <c r="AG12" s="41" t="e">
        <f t="shared" si="1"/>
        <v>#DIV/0!</v>
      </c>
      <c r="AH12" s="41" t="e">
        <f t="shared" si="1"/>
        <v>#DIV/0!</v>
      </c>
      <c r="AI12" s="41" t="e">
        <f t="shared" si="1"/>
        <v>#DIV/0!</v>
      </c>
      <c r="AJ12" s="41" t="e">
        <f t="shared" si="1"/>
        <v>#DIV/0!</v>
      </c>
      <c r="AK12" s="41" t="e">
        <f t="shared" si="1"/>
        <v>#DIV/0!</v>
      </c>
      <c r="AL12" s="45" t="e">
        <f t="shared" si="1"/>
        <v>#DIV/0!</v>
      </c>
      <c r="AM12" s="45" t="e">
        <f t="shared" si="1"/>
        <v>#DIV/0!</v>
      </c>
      <c r="AN12" s="37">
        <v>0</v>
      </c>
      <c r="AO12" s="39">
        <f t="shared" si="2"/>
        <v>0</v>
      </c>
      <c r="AP12" s="40">
        <f>+'[2]R-Format'!$I$175</f>
        <v>0</v>
      </c>
    </row>
    <row r="13" spans="1:42" s="51" customFormat="1" ht="42.75" customHeight="1" x14ac:dyDescent="0.5">
      <c r="A13" s="47" t="s">
        <v>20</v>
      </c>
      <c r="B13" s="48">
        <f>SUM(B8:B12)</f>
        <v>120.98286</v>
      </c>
      <c r="C13" s="48">
        <f>SUM(C8:C12)</f>
        <v>108.29835000000003</v>
      </c>
      <c r="D13" s="48">
        <f>SUM(D8:D12)</f>
        <v>117.4</v>
      </c>
      <c r="E13" s="48">
        <f t="shared" ref="E13:AA13" si="3">SUM(E8:E12)</f>
        <v>116.43512</v>
      </c>
      <c r="F13" s="48">
        <f t="shared" si="3"/>
        <v>111.98874000000001</v>
      </c>
      <c r="G13" s="48">
        <f>SUM(G8:G12)</f>
        <v>108.70313</v>
      </c>
      <c r="H13" s="48">
        <f t="shared" si="3"/>
        <v>140.59567999999999</v>
      </c>
      <c r="I13" s="48">
        <f>SUM(I8:I12)</f>
        <v>117.08929000000001</v>
      </c>
      <c r="J13" s="48">
        <f t="shared" si="3"/>
        <v>132.13128</v>
      </c>
      <c r="K13" s="48">
        <f t="shared" si="3"/>
        <v>141.69865999999999</v>
      </c>
      <c r="L13" s="48">
        <f t="shared" si="3"/>
        <v>0</v>
      </c>
      <c r="M13" s="48">
        <f t="shared" si="3"/>
        <v>0</v>
      </c>
      <c r="N13" s="49">
        <f t="shared" si="3"/>
        <v>1215.3231099999998</v>
      </c>
      <c r="O13" s="48">
        <f>SUM(O8:O12)</f>
        <v>113.71098000000001</v>
      </c>
      <c r="P13" s="48">
        <f>SUM(P8:P12)</f>
        <v>130.63925</v>
      </c>
      <c r="Q13" s="48">
        <f>SUM(Q8:Q12)</f>
        <v>115.223</v>
      </c>
      <c r="R13" s="48">
        <f t="shared" si="3"/>
        <v>120.16341</v>
      </c>
      <c r="S13" s="48">
        <f t="shared" si="3"/>
        <v>107.55885000000001</v>
      </c>
      <c r="T13" s="48">
        <f t="shared" si="3"/>
        <v>98.871439999999993</v>
      </c>
      <c r="U13" s="48">
        <f t="shared" si="3"/>
        <v>128.72845000000001</v>
      </c>
      <c r="V13" s="48">
        <f t="shared" si="3"/>
        <v>114.82317</v>
      </c>
      <c r="W13" s="48">
        <f t="shared" si="3"/>
        <v>121.47626</v>
      </c>
      <c r="X13" s="48">
        <f t="shared" si="3"/>
        <v>107.52775</v>
      </c>
      <c r="Y13" s="48">
        <f t="shared" si="3"/>
        <v>0</v>
      </c>
      <c r="Z13" s="48">
        <f t="shared" si="3"/>
        <v>0</v>
      </c>
      <c r="AA13" s="49">
        <f t="shared" si="3"/>
        <v>1158.7225599999999</v>
      </c>
      <c r="AB13" s="39">
        <f t="shared" ref="AB13:AC20" si="4">O13/B13*100</f>
        <v>93.989330389445243</v>
      </c>
      <c r="AC13" s="39">
        <f t="shared" si="4"/>
        <v>120.62903082087581</v>
      </c>
      <c r="AD13" s="39">
        <f t="shared" si="1"/>
        <v>98.145655877342406</v>
      </c>
      <c r="AE13" s="39">
        <f t="shared" si="1"/>
        <v>103.20203217036234</v>
      </c>
      <c r="AF13" s="39">
        <f t="shared" si="1"/>
        <v>96.044343386665474</v>
      </c>
      <c r="AG13" s="39">
        <f t="shared" si="1"/>
        <v>90.955467427662839</v>
      </c>
      <c r="AH13" s="39">
        <f t="shared" si="1"/>
        <v>91.559321026079914</v>
      </c>
      <c r="AI13" s="39">
        <f t="shared" si="1"/>
        <v>98.064622306617451</v>
      </c>
      <c r="AJ13" s="39">
        <f t="shared" si="1"/>
        <v>91.936035131121102</v>
      </c>
      <c r="AK13" s="39">
        <f t="shared" si="1"/>
        <v>75.884803709505803</v>
      </c>
      <c r="AL13" s="39" t="e">
        <f t="shared" si="1"/>
        <v>#DIV/0!</v>
      </c>
      <c r="AM13" s="39" t="e">
        <f t="shared" si="1"/>
        <v>#DIV/0!</v>
      </c>
      <c r="AN13" s="39">
        <f t="shared" si="1"/>
        <v>95.342757038496543</v>
      </c>
      <c r="AO13" s="39">
        <f t="shared" si="2"/>
        <v>56.600549999999885</v>
      </c>
      <c r="AP13" s="50"/>
    </row>
    <row r="14" spans="1:42" ht="42.75" customHeight="1" x14ac:dyDescent="0.5">
      <c r="A14" s="36" t="s">
        <v>21</v>
      </c>
      <c r="B14" s="37">
        <v>62.393985999999998</v>
      </c>
      <c r="C14" s="37">
        <v>0.35882999999999998</v>
      </c>
      <c r="D14" s="37">
        <v>0.34</v>
      </c>
      <c r="E14" s="37">
        <v>0.37389129999999998</v>
      </c>
      <c r="F14" s="37">
        <v>0.34427000000000002</v>
      </c>
      <c r="G14" s="37">
        <v>0.48115000000000002</v>
      </c>
      <c r="H14" s="37">
        <f>0.0025904*100</f>
        <v>0.25903999999999999</v>
      </c>
      <c r="I14" s="37">
        <v>0.23930999999999999</v>
      </c>
      <c r="J14" s="37">
        <v>0.22750000000000001</v>
      </c>
      <c r="K14" s="37">
        <v>0.24199999999999999</v>
      </c>
      <c r="L14" s="37"/>
      <c r="M14" s="37"/>
      <c r="N14" s="38">
        <f t="shared" si="0"/>
        <v>65.259977300000017</v>
      </c>
      <c r="O14" s="37">
        <v>56.779735899999999</v>
      </c>
      <c r="P14" s="37">
        <v>0.33394000000000001</v>
      </c>
      <c r="Q14" s="37">
        <v>0.52</v>
      </c>
      <c r="R14" s="37">
        <v>0.1275713</v>
      </c>
      <c r="S14" s="37">
        <v>0.34244999999999998</v>
      </c>
      <c r="T14" s="37">
        <v>0.31595000000000001</v>
      </c>
      <c r="U14" s="37">
        <f>0.0025162*100</f>
        <v>0.25162000000000001</v>
      </c>
      <c r="V14" s="37">
        <v>0.22214999999999999</v>
      </c>
      <c r="W14" s="37">
        <v>0.16882</v>
      </c>
      <c r="X14" s="37">
        <v>0.10563</v>
      </c>
      <c r="Y14" s="37"/>
      <c r="Z14" s="37"/>
      <c r="AA14" s="38">
        <f>SUM(O14:Z14)</f>
        <v>59.167867199999996</v>
      </c>
      <c r="AB14" s="39">
        <f t="shared" si="4"/>
        <v>91.001937109772086</v>
      </c>
      <c r="AC14" s="39">
        <f t="shared" si="4"/>
        <v>93.063567706156121</v>
      </c>
      <c r="AD14" s="39">
        <f t="shared" si="1"/>
        <v>152.94117647058823</v>
      </c>
      <c r="AE14" s="39">
        <f t="shared" si="1"/>
        <v>34.119889925226929</v>
      </c>
      <c r="AF14" s="39">
        <f t="shared" si="1"/>
        <v>99.471345165132007</v>
      </c>
      <c r="AG14" s="39">
        <f t="shared" si="1"/>
        <v>65.665592850462431</v>
      </c>
      <c r="AH14" s="39">
        <f t="shared" si="1"/>
        <v>97.135577516985805</v>
      </c>
      <c r="AI14" s="39">
        <f t="shared" si="1"/>
        <v>92.829384480381094</v>
      </c>
      <c r="AJ14" s="39">
        <f t="shared" si="1"/>
        <v>74.206593406593399</v>
      </c>
      <c r="AK14" s="39">
        <f t="shared" si="1"/>
        <v>43.648760330578511</v>
      </c>
      <c r="AL14" s="39" t="e">
        <f t="shared" si="1"/>
        <v>#DIV/0!</v>
      </c>
      <c r="AM14" s="39" t="e">
        <f t="shared" si="1"/>
        <v>#DIV/0!</v>
      </c>
      <c r="AN14" s="39">
        <f t="shared" si="1"/>
        <v>90.664860222070558</v>
      </c>
      <c r="AO14" s="39">
        <f t="shared" si="2"/>
        <v>6.0921101000000206</v>
      </c>
      <c r="AP14" s="40">
        <f>+'[2]R-Format'!$I$153+'[2]R-Format'!$I$166</f>
        <v>0.11212</v>
      </c>
    </row>
    <row r="15" spans="1:42" ht="42.75" customHeight="1" x14ac:dyDescent="0.5">
      <c r="A15" s="36" t="s">
        <v>22</v>
      </c>
      <c r="B15" s="37">
        <v>24.780930000000001</v>
      </c>
      <c r="C15" s="37">
        <v>24.23584</v>
      </c>
      <c r="D15" s="37">
        <v>23.32</v>
      </c>
      <c r="E15" s="37">
        <v>23.022588799999998</v>
      </c>
      <c r="F15" s="37">
        <v>22.764479999999999</v>
      </c>
      <c r="G15" s="37">
        <v>22.475583399999998</v>
      </c>
      <c r="H15" s="37">
        <f>0.2154744*100</f>
        <v>21.547440000000002</v>
      </c>
      <c r="I15" s="37">
        <v>22.085380000000001</v>
      </c>
      <c r="J15" s="37">
        <v>22.283840000000001</v>
      </c>
      <c r="K15" s="37">
        <v>22.88016</v>
      </c>
      <c r="L15" s="37"/>
      <c r="M15" s="37"/>
      <c r="N15" s="38">
        <f t="shared" si="0"/>
        <v>229.39624219999996</v>
      </c>
      <c r="O15" s="37">
        <v>23.683409999999999</v>
      </c>
      <c r="P15" s="37">
        <v>23.840929999999997</v>
      </c>
      <c r="Q15" s="37">
        <v>23.54</v>
      </c>
      <c r="R15" s="37">
        <v>22.830198799999998</v>
      </c>
      <c r="S15" s="37">
        <v>22.39649</v>
      </c>
      <c r="T15" s="37">
        <v>24.630503399999998</v>
      </c>
      <c r="U15" s="37">
        <f>0.2144586*100</f>
        <v>21.44586</v>
      </c>
      <c r="V15" s="37">
        <v>22.739059999999998</v>
      </c>
      <c r="W15" s="37">
        <v>21.847049999999999</v>
      </c>
      <c r="X15" s="37">
        <v>21.454139999999999</v>
      </c>
      <c r="Y15" s="37"/>
      <c r="Z15" s="37"/>
      <c r="AA15" s="38">
        <f>SUM(O15:Z15)</f>
        <v>228.4076422</v>
      </c>
      <c r="AB15" s="39">
        <f t="shared" si="4"/>
        <v>95.571110527328855</v>
      </c>
      <c r="AC15" s="39">
        <f t="shared" si="4"/>
        <v>98.370553692382828</v>
      </c>
      <c r="AD15" s="39">
        <f t="shared" si="1"/>
        <v>100.94339622641509</v>
      </c>
      <c r="AE15" s="39">
        <f t="shared" si="1"/>
        <v>99.16434245657031</v>
      </c>
      <c r="AF15" s="39">
        <f t="shared" si="1"/>
        <v>98.383490420163341</v>
      </c>
      <c r="AG15" s="39">
        <f t="shared" si="1"/>
        <v>109.58782676137342</v>
      </c>
      <c r="AH15" s="39">
        <f t="shared" si="1"/>
        <v>99.52857508827033</v>
      </c>
      <c r="AI15" s="39">
        <f t="shared" si="1"/>
        <v>102.95978606661961</v>
      </c>
      <c r="AJ15" s="39">
        <f t="shared" si="1"/>
        <v>98.039880020678652</v>
      </c>
      <c r="AK15" s="39">
        <f t="shared" si="1"/>
        <v>93.767438689239938</v>
      </c>
      <c r="AL15" s="39" t="e">
        <f t="shared" si="1"/>
        <v>#DIV/0!</v>
      </c>
      <c r="AM15" s="39" t="e">
        <f t="shared" si="1"/>
        <v>#DIV/0!</v>
      </c>
      <c r="AN15" s="39">
        <f t="shared" si="1"/>
        <v>99.569042635346207</v>
      </c>
      <c r="AO15" s="39">
        <f t="shared" si="2"/>
        <v>0.98859999999996262</v>
      </c>
      <c r="AP15" s="40">
        <f>+'[2]R-Format'!$I$154</f>
        <v>0.1224734</v>
      </c>
    </row>
    <row r="16" spans="1:42" ht="42.75" customHeight="1" x14ac:dyDescent="0.5">
      <c r="A16" s="36" t="s">
        <v>23</v>
      </c>
      <c r="B16" s="37">
        <v>15.840939999999998</v>
      </c>
      <c r="C16" s="37">
        <v>15.32254</v>
      </c>
      <c r="D16" s="37">
        <v>16.29</v>
      </c>
      <c r="E16" s="37">
        <v>16.649264500000001</v>
      </c>
      <c r="F16" s="37">
        <v>16.163879999999999</v>
      </c>
      <c r="G16" s="37">
        <v>16.503270000000001</v>
      </c>
      <c r="H16" s="37">
        <f>0.1705812*100</f>
        <v>17.058119999999999</v>
      </c>
      <c r="I16" s="37">
        <v>17.489920000000001</v>
      </c>
      <c r="J16" s="37">
        <v>18.366349999999997</v>
      </c>
      <c r="K16" s="37">
        <v>18.418220000000002</v>
      </c>
      <c r="L16" s="37"/>
      <c r="M16" s="37"/>
      <c r="N16" s="38">
        <f t="shared" si="0"/>
        <v>168.10250449999998</v>
      </c>
      <c r="O16" s="37">
        <v>16.718979999999998</v>
      </c>
      <c r="P16" s="37">
        <v>15.8346</v>
      </c>
      <c r="Q16" s="37">
        <v>17.420000000000002</v>
      </c>
      <c r="R16" s="37">
        <v>13.824244499999999</v>
      </c>
      <c r="S16" s="37">
        <v>21.13015</v>
      </c>
      <c r="T16" s="37">
        <v>16.106290000000001</v>
      </c>
      <c r="U16" s="37">
        <f>0.1616278*100</f>
        <v>16.162779999999998</v>
      </c>
      <c r="V16" s="37">
        <v>16.870819999999998</v>
      </c>
      <c r="W16" s="37">
        <v>18.848300000000002</v>
      </c>
      <c r="X16" s="37">
        <v>11.43465</v>
      </c>
      <c r="Y16" s="37"/>
      <c r="Z16" s="37"/>
      <c r="AA16" s="38">
        <f>SUM(O16:Z16)</f>
        <v>164.35081450000001</v>
      </c>
      <c r="AB16" s="39">
        <f t="shared" si="4"/>
        <v>105.54285288625549</v>
      </c>
      <c r="AC16" s="39">
        <f t="shared" si="4"/>
        <v>103.34187412791873</v>
      </c>
      <c r="AD16" s="39">
        <f t="shared" si="1"/>
        <v>106.93677102516884</v>
      </c>
      <c r="AE16" s="39">
        <f t="shared" si="1"/>
        <v>83.032163372742374</v>
      </c>
      <c r="AF16" s="39">
        <f t="shared" si="1"/>
        <v>130.72449189179827</v>
      </c>
      <c r="AG16" s="39">
        <f t="shared" si="1"/>
        <v>97.594537325027105</v>
      </c>
      <c r="AH16" s="39">
        <f t="shared" si="1"/>
        <v>94.751238706258363</v>
      </c>
      <c r="AI16" s="39">
        <f t="shared" si="1"/>
        <v>96.460246816451985</v>
      </c>
      <c r="AJ16" s="39">
        <f t="shared" si="1"/>
        <v>102.6240924299058</v>
      </c>
      <c r="AK16" s="39">
        <f t="shared" si="1"/>
        <v>62.083360932815438</v>
      </c>
      <c r="AL16" s="39" t="e">
        <f t="shared" si="1"/>
        <v>#DIV/0!</v>
      </c>
      <c r="AM16" s="39" t="e">
        <f t="shared" si="1"/>
        <v>#DIV/0!</v>
      </c>
      <c r="AN16" s="39">
        <f t="shared" si="1"/>
        <v>97.768212906072463</v>
      </c>
      <c r="AO16" s="39">
        <f t="shared" si="2"/>
        <v>3.751689999999968</v>
      </c>
      <c r="AP16" s="40">
        <f>+'[2]R-Format'!$I$159</f>
        <v>0</v>
      </c>
    </row>
    <row r="17" spans="1:50" ht="42.75" customHeight="1" x14ac:dyDescent="0.5">
      <c r="A17" s="36" t="s">
        <v>24</v>
      </c>
      <c r="B17" s="37">
        <v>2.2649499999999998</v>
      </c>
      <c r="C17" s="37">
        <v>2.1611300000000004</v>
      </c>
      <c r="D17" s="37">
        <v>1.76</v>
      </c>
      <c r="E17" s="37">
        <v>1.5611999999999999</v>
      </c>
      <c r="F17" s="37">
        <v>1.48041</v>
      </c>
      <c r="G17" s="37">
        <v>1.64351</v>
      </c>
      <c r="H17" s="37">
        <f>0.0154747*100</f>
        <v>1.5474699999999999</v>
      </c>
      <c r="I17" s="37">
        <v>2.2065299999999999</v>
      </c>
      <c r="J17" s="37">
        <v>1.41665</v>
      </c>
      <c r="K17" s="37">
        <v>1.2417100000000001</v>
      </c>
      <c r="L17" s="37"/>
      <c r="M17" s="37"/>
      <c r="N17" s="38">
        <f t="shared" si="0"/>
        <v>17.283560000000001</v>
      </c>
      <c r="O17" s="37">
        <v>2.2412999999999998</v>
      </c>
      <c r="P17" s="37">
        <v>1.95096</v>
      </c>
      <c r="Q17" s="37">
        <v>1.37</v>
      </c>
      <c r="R17" s="37">
        <v>1.5016400000000001</v>
      </c>
      <c r="S17" s="37">
        <v>1.4842599999999999</v>
      </c>
      <c r="T17" s="37">
        <v>1.85039</v>
      </c>
      <c r="U17" s="37">
        <f>0.0184293*100</f>
        <v>1.84293</v>
      </c>
      <c r="V17" s="37">
        <v>2.1629499999999999</v>
      </c>
      <c r="W17" s="37">
        <v>1.1972400000000001</v>
      </c>
      <c r="X17" s="37">
        <v>0.65786999999999995</v>
      </c>
      <c r="Y17" s="37"/>
      <c r="Z17" s="37"/>
      <c r="AA17" s="38">
        <f>SUM(O17:Z17)</f>
        <v>16.259540000000001</v>
      </c>
      <c r="AB17" s="39">
        <f t="shared" si="4"/>
        <v>98.955826839444583</v>
      </c>
      <c r="AC17" s="39">
        <f t="shared" si="4"/>
        <v>90.2749950257504</v>
      </c>
      <c r="AD17" s="39">
        <f t="shared" si="1"/>
        <v>77.840909090909093</v>
      </c>
      <c r="AE17" s="39">
        <f t="shared" si="1"/>
        <v>96.184985908275706</v>
      </c>
      <c r="AF17" s="39">
        <f t="shared" si="1"/>
        <v>100.2600630906303</v>
      </c>
      <c r="AG17" s="39">
        <f t="shared" si="1"/>
        <v>112.58769341227008</v>
      </c>
      <c r="AH17" s="39">
        <f t="shared" si="1"/>
        <v>119.09310035089533</v>
      </c>
      <c r="AI17" s="39">
        <f t="shared" si="1"/>
        <v>98.024953207071746</v>
      </c>
      <c r="AJ17" s="39">
        <f t="shared" si="1"/>
        <v>84.512053082977459</v>
      </c>
      <c r="AK17" s="39">
        <f t="shared" si="1"/>
        <v>52.980969791658275</v>
      </c>
      <c r="AL17" s="39" t="e">
        <f t="shared" si="1"/>
        <v>#DIV/0!</v>
      </c>
      <c r="AM17" s="39" t="e">
        <f t="shared" si="1"/>
        <v>#DIV/0!</v>
      </c>
      <c r="AN17" s="39">
        <f t="shared" si="1"/>
        <v>94.075178956187273</v>
      </c>
      <c r="AO17" s="39">
        <f t="shared" si="2"/>
        <v>1.0240200000000002</v>
      </c>
      <c r="AP17" s="40">
        <f>+'[2]R-Format'!$I$165</f>
        <v>-6.7449999999999996E-2</v>
      </c>
    </row>
    <row r="18" spans="1:50" s="51" customFormat="1" ht="42.75" customHeight="1" x14ac:dyDescent="0.5">
      <c r="A18" s="47" t="s">
        <v>25</v>
      </c>
      <c r="B18" s="48">
        <f>SUM(B14:B17)</f>
        <v>105.280806</v>
      </c>
      <c r="C18" s="48">
        <f>SUM(C14:C17)</f>
        <v>42.078339999999997</v>
      </c>
      <c r="D18" s="48">
        <f>SUM(D14:D17)</f>
        <v>41.71</v>
      </c>
      <c r="E18" s="48">
        <f t="shared" ref="E18:AA18" si="5">SUM(E14:E17)</f>
        <v>41.606944599999999</v>
      </c>
      <c r="F18" s="48">
        <f t="shared" si="5"/>
        <v>40.753039999999999</v>
      </c>
      <c r="G18" s="48">
        <f t="shared" si="5"/>
        <v>41.103513399999997</v>
      </c>
      <c r="H18" s="48">
        <f t="shared" si="5"/>
        <v>40.412069999999993</v>
      </c>
      <c r="I18" s="48">
        <f t="shared" si="5"/>
        <v>42.021140000000003</v>
      </c>
      <c r="J18" s="48">
        <f t="shared" si="5"/>
        <v>42.294339999999998</v>
      </c>
      <c r="K18" s="48">
        <f t="shared" si="5"/>
        <v>42.782089999999997</v>
      </c>
      <c r="L18" s="48">
        <f t="shared" si="5"/>
        <v>0</v>
      </c>
      <c r="M18" s="48">
        <f t="shared" si="5"/>
        <v>0</v>
      </c>
      <c r="N18" s="49">
        <f t="shared" si="5"/>
        <v>480.04228399999994</v>
      </c>
      <c r="O18" s="48">
        <f>SUM(O14:O17)</f>
        <v>99.423425899999998</v>
      </c>
      <c r="P18" s="48">
        <f>SUM(P14:P17)</f>
        <v>41.960429999999995</v>
      </c>
      <c r="Q18" s="48">
        <f>SUM(Q14:Q17)</f>
        <v>42.85</v>
      </c>
      <c r="R18" s="48">
        <f t="shared" si="5"/>
        <v>38.283654599999998</v>
      </c>
      <c r="S18" s="48">
        <f t="shared" si="5"/>
        <v>45.353349999999999</v>
      </c>
      <c r="T18" s="48">
        <f t="shared" si="5"/>
        <v>42.903133399999994</v>
      </c>
      <c r="U18" s="48">
        <f t="shared" si="5"/>
        <v>39.703189999999999</v>
      </c>
      <c r="V18" s="48">
        <f t="shared" si="5"/>
        <v>41.994979999999998</v>
      </c>
      <c r="W18" s="48">
        <f t="shared" si="5"/>
        <v>42.061410000000002</v>
      </c>
      <c r="X18" s="48">
        <f t="shared" si="5"/>
        <v>33.652290000000001</v>
      </c>
      <c r="Y18" s="48">
        <f t="shared" si="5"/>
        <v>0</v>
      </c>
      <c r="Z18" s="48">
        <f t="shared" si="5"/>
        <v>0</v>
      </c>
      <c r="AA18" s="49">
        <f t="shared" si="5"/>
        <v>468.18586390000002</v>
      </c>
      <c r="AB18" s="39">
        <f t="shared" si="4"/>
        <v>94.43642167785076</v>
      </c>
      <c r="AC18" s="39">
        <f t="shared" si="4"/>
        <v>99.719784573250749</v>
      </c>
      <c r="AD18" s="39">
        <f t="shared" si="1"/>
        <v>102.73315751618317</v>
      </c>
      <c r="AE18" s="39">
        <f t="shared" si="1"/>
        <v>92.012655502706636</v>
      </c>
      <c r="AF18" s="39">
        <f t="shared" si="1"/>
        <v>111.28826217626954</v>
      </c>
      <c r="AG18" s="39">
        <f t="shared" si="1"/>
        <v>104.37826319732559</v>
      </c>
      <c r="AH18" s="39">
        <f t="shared" si="1"/>
        <v>98.245870602520498</v>
      </c>
      <c r="AI18" s="39">
        <f t="shared" si="1"/>
        <v>99.937745620418667</v>
      </c>
      <c r="AJ18" s="39">
        <f t="shared" si="1"/>
        <v>99.44926436965325</v>
      </c>
      <c r="AK18" s="39">
        <f t="shared" si="1"/>
        <v>78.659761596499862</v>
      </c>
      <c r="AL18" s="39" t="e">
        <f t="shared" si="1"/>
        <v>#DIV/0!</v>
      </c>
      <c r="AM18" s="39" t="e">
        <f t="shared" si="1"/>
        <v>#DIV/0!</v>
      </c>
      <c r="AN18" s="39">
        <f t="shared" si="1"/>
        <v>97.530130054126658</v>
      </c>
      <c r="AO18" s="39">
        <f t="shared" si="2"/>
        <v>11.856420099999923</v>
      </c>
      <c r="AP18" s="50"/>
    </row>
    <row r="19" spans="1:50" s="51" customFormat="1" ht="42.75" customHeight="1" x14ac:dyDescent="0.5">
      <c r="A19" s="47" t="s">
        <v>26</v>
      </c>
      <c r="B19" s="48">
        <f>B13+B18</f>
        <v>226.263666</v>
      </c>
      <c r="C19" s="48">
        <f>C13+C18</f>
        <v>150.37669000000002</v>
      </c>
      <c r="D19" s="48">
        <f>D13+D18</f>
        <v>159.11000000000001</v>
      </c>
      <c r="E19" s="48">
        <f t="shared" ref="E19:AA19" si="6">SUM(E18,E13)</f>
        <v>158.0420646</v>
      </c>
      <c r="F19" s="48">
        <f t="shared" si="6"/>
        <v>152.74178000000001</v>
      </c>
      <c r="G19" s="48">
        <f t="shared" si="6"/>
        <v>149.80664339999998</v>
      </c>
      <c r="H19" s="48">
        <f t="shared" si="6"/>
        <v>181.00774999999999</v>
      </c>
      <c r="I19" s="48">
        <f t="shared" si="6"/>
        <v>159.11043000000001</v>
      </c>
      <c r="J19" s="48">
        <f t="shared" si="6"/>
        <v>174.42562000000001</v>
      </c>
      <c r="K19" s="48">
        <f t="shared" si="6"/>
        <v>184.48075</v>
      </c>
      <c r="L19" s="48">
        <f t="shared" si="6"/>
        <v>0</v>
      </c>
      <c r="M19" s="48">
        <f t="shared" si="6"/>
        <v>0</v>
      </c>
      <c r="N19" s="49">
        <f t="shared" si="6"/>
        <v>1695.3653939999997</v>
      </c>
      <c r="O19" s="48">
        <f>O13+O18</f>
        <v>213.13440589999999</v>
      </c>
      <c r="P19" s="48">
        <f>P13+P18</f>
        <v>172.59968000000001</v>
      </c>
      <c r="Q19" s="48">
        <f>Q13+Q18</f>
        <v>158.07300000000001</v>
      </c>
      <c r="R19" s="48">
        <f t="shared" si="6"/>
        <v>158.4470646</v>
      </c>
      <c r="S19" s="48">
        <f t="shared" si="6"/>
        <v>152.91220000000001</v>
      </c>
      <c r="T19" s="48">
        <f t="shared" si="6"/>
        <v>141.77457339999998</v>
      </c>
      <c r="U19" s="48">
        <f t="shared" si="6"/>
        <v>168.43164000000002</v>
      </c>
      <c r="V19" s="48">
        <f t="shared" si="6"/>
        <v>156.81815</v>
      </c>
      <c r="W19" s="48">
        <f t="shared" si="6"/>
        <v>163.53766999999999</v>
      </c>
      <c r="X19" s="48">
        <f t="shared" si="6"/>
        <v>141.18003999999999</v>
      </c>
      <c r="Y19" s="48">
        <f t="shared" si="6"/>
        <v>0</v>
      </c>
      <c r="Z19" s="48">
        <f t="shared" si="6"/>
        <v>0</v>
      </c>
      <c r="AA19" s="49">
        <f t="shared" si="6"/>
        <v>1626.9084238999999</v>
      </c>
      <c r="AB19" s="39">
        <f t="shared" si="4"/>
        <v>94.197362602619535</v>
      </c>
      <c r="AC19" s="39">
        <f t="shared" si="4"/>
        <v>114.77821462887631</v>
      </c>
      <c r="AD19" s="39">
        <f t="shared" si="1"/>
        <v>99.348249638614789</v>
      </c>
      <c r="AE19" s="39">
        <f t="shared" si="1"/>
        <v>100.25626088916584</v>
      </c>
      <c r="AF19" s="39">
        <f t="shared" si="1"/>
        <v>100.11157392561485</v>
      </c>
      <c r="AG19" s="39">
        <f t="shared" si="1"/>
        <v>94.638375296512379</v>
      </c>
      <c r="AH19" s="39">
        <f t="shared" si="1"/>
        <v>93.05217041811747</v>
      </c>
      <c r="AI19" s="39">
        <f t="shared" si="1"/>
        <v>98.559315061872439</v>
      </c>
      <c r="AJ19" s="39">
        <f t="shared" si="1"/>
        <v>93.757826401878347</v>
      </c>
      <c r="AK19" s="39">
        <f t="shared" si="1"/>
        <v>76.528331546787399</v>
      </c>
      <c r="AL19" s="39" t="e">
        <f t="shared" si="1"/>
        <v>#DIV/0!</v>
      </c>
      <c r="AM19" s="39" t="e">
        <f t="shared" si="1"/>
        <v>#DIV/0!</v>
      </c>
      <c r="AN19" s="39">
        <f t="shared" si="1"/>
        <v>95.962111156552268</v>
      </c>
      <c r="AO19" s="39">
        <f t="shared" si="2"/>
        <v>68.456970099999808</v>
      </c>
      <c r="AP19" s="50"/>
    </row>
    <row r="20" spans="1:50" ht="42.75" customHeight="1" x14ac:dyDescent="0.5">
      <c r="A20" s="36" t="s">
        <v>27</v>
      </c>
      <c r="B20" s="37">
        <v>56.429760000000002</v>
      </c>
      <c r="C20" s="37">
        <v>56.035039999999988</v>
      </c>
      <c r="D20" s="37">
        <v>54.56</v>
      </c>
      <c r="E20" s="37">
        <v>34.174990000000001</v>
      </c>
      <c r="F20" s="37">
        <v>35.876719999999999</v>
      </c>
      <c r="G20" s="37">
        <v>35.611730000000001</v>
      </c>
      <c r="H20" s="37">
        <f>0.383535*100</f>
        <v>38.353500000000004</v>
      </c>
      <c r="I20" s="37">
        <v>40.620139999999999</v>
      </c>
      <c r="J20" s="37">
        <v>32.720379999999999</v>
      </c>
      <c r="K20" s="37">
        <v>33.79806</v>
      </c>
      <c r="L20" s="37"/>
      <c r="M20" s="37"/>
      <c r="N20" s="38">
        <f t="shared" si="0"/>
        <v>418.18031999999999</v>
      </c>
      <c r="O20" s="37">
        <v>20.886030000000002</v>
      </c>
      <c r="P20" s="37">
        <v>19.232320000000001</v>
      </c>
      <c r="Q20" s="37">
        <v>26.15</v>
      </c>
      <c r="R20" s="37">
        <v>19.678319999999999</v>
      </c>
      <c r="S20" s="37">
        <v>20.6251</v>
      </c>
      <c r="T20" s="37">
        <v>21.939019999999999</v>
      </c>
      <c r="U20" s="37">
        <f>0.206915*100</f>
        <v>20.691499999999998</v>
      </c>
      <c r="V20" s="37">
        <v>69.646900000000002</v>
      </c>
      <c r="W20" s="37">
        <v>41.20111</v>
      </c>
      <c r="X20" s="37">
        <v>23.02674</v>
      </c>
      <c r="Y20" s="37"/>
      <c r="Z20" s="37"/>
      <c r="AA20" s="38">
        <f t="shared" ref="AA20:AA28" si="7">SUM(O20:Z20)</f>
        <v>283.07704000000001</v>
      </c>
      <c r="AB20" s="39">
        <f t="shared" si="4"/>
        <v>37.012438117759146</v>
      </c>
      <c r="AC20" s="39">
        <f t="shared" si="4"/>
        <v>34.321952835225964</v>
      </c>
      <c r="AD20" s="39">
        <f t="shared" si="1"/>
        <v>47.928885630498527</v>
      </c>
      <c r="AE20" s="39">
        <f t="shared" si="1"/>
        <v>57.581055619913855</v>
      </c>
      <c r="AF20" s="39">
        <f t="shared" si="1"/>
        <v>57.488811686241107</v>
      </c>
      <c r="AG20" s="39">
        <f t="shared" si="1"/>
        <v>61.606161789949546</v>
      </c>
      <c r="AH20" s="39">
        <f t="shared" si="1"/>
        <v>53.949443988162734</v>
      </c>
      <c r="AI20" s="39">
        <f t="shared" si="1"/>
        <v>171.45903485315412</v>
      </c>
      <c r="AJ20" s="39">
        <f t="shared" si="1"/>
        <v>125.91880045402897</v>
      </c>
      <c r="AK20" s="39">
        <f t="shared" si="1"/>
        <v>68.130360144931402</v>
      </c>
      <c r="AL20" s="39" t="e">
        <f t="shared" si="1"/>
        <v>#DIV/0!</v>
      </c>
      <c r="AM20" s="39" t="e">
        <f t="shared" si="1"/>
        <v>#DIV/0!</v>
      </c>
      <c r="AN20" s="39">
        <f t="shared" si="1"/>
        <v>67.692578168193094</v>
      </c>
      <c r="AO20" s="39">
        <f t="shared" si="2"/>
        <v>135.10327999999998</v>
      </c>
      <c r="AP20" s="40">
        <f>+'[2]R-Format'!$I$172</f>
        <v>0</v>
      </c>
    </row>
    <row r="21" spans="1:50" ht="42.75" customHeight="1" x14ac:dyDescent="0.5">
      <c r="A21" s="36" t="s">
        <v>28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/>
      <c r="M21" s="37"/>
      <c r="N21" s="38">
        <f t="shared" si="0"/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/>
      <c r="Z21" s="37"/>
      <c r="AA21" s="38">
        <f t="shared" si="7"/>
        <v>0</v>
      </c>
      <c r="AB21" s="37">
        <v>0</v>
      </c>
      <c r="AC21" s="37">
        <v>0</v>
      </c>
      <c r="AD21" s="41" t="e">
        <f t="shared" si="1"/>
        <v>#DIV/0!</v>
      </c>
      <c r="AE21" s="41" t="e">
        <f t="shared" si="1"/>
        <v>#DIV/0!</v>
      </c>
      <c r="AF21" s="41" t="e">
        <f t="shared" si="1"/>
        <v>#DIV/0!</v>
      </c>
      <c r="AG21" s="41" t="e">
        <f t="shared" si="1"/>
        <v>#DIV/0!</v>
      </c>
      <c r="AH21" s="41" t="e">
        <f t="shared" si="1"/>
        <v>#DIV/0!</v>
      </c>
      <c r="AI21" s="41" t="e">
        <f t="shared" si="1"/>
        <v>#DIV/0!</v>
      </c>
      <c r="AJ21" s="41" t="e">
        <f t="shared" si="1"/>
        <v>#DIV/0!</v>
      </c>
      <c r="AK21" s="41" t="e">
        <f t="shared" si="1"/>
        <v>#DIV/0!</v>
      </c>
      <c r="AL21" s="42" t="e">
        <f t="shared" si="1"/>
        <v>#DIV/0!</v>
      </c>
      <c r="AM21" s="42" t="e">
        <f t="shared" si="1"/>
        <v>#DIV/0!</v>
      </c>
      <c r="AN21" s="37">
        <v>0</v>
      </c>
      <c r="AO21" s="39">
        <f t="shared" si="2"/>
        <v>0</v>
      </c>
      <c r="AP21" s="40">
        <f>+'[2]R-Format'!$I$173</f>
        <v>0</v>
      </c>
    </row>
    <row r="22" spans="1:50" ht="42.75" customHeight="1" x14ac:dyDescent="0.5">
      <c r="A22" s="36" t="s">
        <v>29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/>
      <c r="M22" s="37"/>
      <c r="N22" s="38">
        <f t="shared" si="0"/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/>
      <c r="Z22" s="37"/>
      <c r="AA22" s="38">
        <f t="shared" si="7"/>
        <v>0</v>
      </c>
      <c r="AB22" s="37">
        <v>0</v>
      </c>
      <c r="AC22" s="37">
        <v>0</v>
      </c>
      <c r="AD22" s="41" t="e">
        <f t="shared" si="1"/>
        <v>#DIV/0!</v>
      </c>
      <c r="AE22" s="41" t="e">
        <f t="shared" si="1"/>
        <v>#DIV/0!</v>
      </c>
      <c r="AF22" s="41" t="e">
        <f t="shared" si="1"/>
        <v>#DIV/0!</v>
      </c>
      <c r="AG22" s="41" t="e">
        <f t="shared" si="1"/>
        <v>#DIV/0!</v>
      </c>
      <c r="AH22" s="41" t="e">
        <f t="shared" si="1"/>
        <v>#DIV/0!</v>
      </c>
      <c r="AI22" s="41" t="e">
        <f t="shared" si="1"/>
        <v>#DIV/0!</v>
      </c>
      <c r="AJ22" s="41" t="e">
        <f t="shared" si="1"/>
        <v>#DIV/0!</v>
      </c>
      <c r="AK22" s="41" t="e">
        <f t="shared" si="1"/>
        <v>#DIV/0!</v>
      </c>
      <c r="AL22" s="42" t="e">
        <f t="shared" si="1"/>
        <v>#DIV/0!</v>
      </c>
      <c r="AM22" s="42" t="e">
        <f t="shared" si="1"/>
        <v>#DIV/0!</v>
      </c>
      <c r="AN22" s="37">
        <v>0</v>
      </c>
      <c r="AO22" s="39">
        <f t="shared" si="2"/>
        <v>0</v>
      </c>
      <c r="AP22" s="40"/>
      <c r="AX22" s="37"/>
    </row>
    <row r="23" spans="1:50" ht="42.75" customHeight="1" x14ac:dyDescent="0.5">
      <c r="A23" s="36" t="s">
        <v>30</v>
      </c>
      <c r="B23" s="37">
        <v>1.66</v>
      </c>
      <c r="C23" s="37">
        <v>1.36554</v>
      </c>
      <c r="D23" s="37">
        <v>1.42</v>
      </c>
      <c r="E23" s="37">
        <v>24.49485</v>
      </c>
      <c r="F23" s="37">
        <v>136.29571999999999</v>
      </c>
      <c r="G23" s="37">
        <v>158.32929999999999</v>
      </c>
      <c r="H23" s="37">
        <f>1.3969333*100</f>
        <v>139.69333</v>
      </c>
      <c r="I23" s="37">
        <v>135.67952</v>
      </c>
      <c r="J23" s="37">
        <v>67.907610000000005</v>
      </c>
      <c r="K23" s="37">
        <v>23.253810000000001</v>
      </c>
      <c r="L23" s="37"/>
      <c r="M23" s="37"/>
      <c r="N23" s="38">
        <f t="shared" si="0"/>
        <v>690.09968000000003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/>
      <c r="Z23" s="37"/>
      <c r="AA23" s="38">
        <f t="shared" si="7"/>
        <v>0</v>
      </c>
      <c r="AB23" s="39">
        <f t="shared" ref="AB23:AM30" si="8">O23/B23*100</f>
        <v>0</v>
      </c>
      <c r="AC23" s="39">
        <f t="shared" si="8"/>
        <v>0</v>
      </c>
      <c r="AD23" s="41">
        <f t="shared" si="1"/>
        <v>0</v>
      </c>
      <c r="AE23" s="41">
        <f t="shared" si="1"/>
        <v>0</v>
      </c>
      <c r="AF23" s="41">
        <f t="shared" si="1"/>
        <v>0</v>
      </c>
      <c r="AG23" s="41">
        <f t="shared" si="1"/>
        <v>0</v>
      </c>
      <c r="AH23" s="41">
        <f t="shared" si="1"/>
        <v>0</v>
      </c>
      <c r="AI23" s="41">
        <f t="shared" si="1"/>
        <v>0</v>
      </c>
      <c r="AJ23" s="41">
        <f t="shared" si="1"/>
        <v>0</v>
      </c>
      <c r="AK23" s="41">
        <f t="shared" si="1"/>
        <v>0</v>
      </c>
      <c r="AL23" s="52" t="e">
        <f t="shared" si="1"/>
        <v>#DIV/0!</v>
      </c>
      <c r="AM23" s="52" t="e">
        <f t="shared" si="1"/>
        <v>#DIV/0!</v>
      </c>
      <c r="AN23" s="39">
        <f>AA23/N23*100</f>
        <v>0</v>
      </c>
      <c r="AO23" s="39">
        <f t="shared" si="2"/>
        <v>690.09968000000003</v>
      </c>
      <c r="AP23" s="40"/>
    </row>
    <row r="24" spans="1:50" ht="42.75" customHeight="1" x14ac:dyDescent="0.5">
      <c r="A24" s="36" t="s">
        <v>31</v>
      </c>
      <c r="B24" s="37">
        <v>68.16659469999999</v>
      </c>
      <c r="C24" s="37">
        <v>148.26028400000001</v>
      </c>
      <c r="D24" s="37">
        <v>145.21</v>
      </c>
      <c r="E24" s="37">
        <v>140.04456630000001</v>
      </c>
      <c r="F24" s="37">
        <v>135.35685949999998</v>
      </c>
      <c r="G24" s="37">
        <v>149.4187925</v>
      </c>
      <c r="H24" s="37">
        <f>1.360255921*100</f>
        <v>136.02559210000001</v>
      </c>
      <c r="I24" s="37">
        <v>139.67948250000001</v>
      </c>
      <c r="J24" s="37">
        <v>129.14425560000001</v>
      </c>
      <c r="K24" s="37">
        <v>133.1439</v>
      </c>
      <c r="L24" s="37"/>
      <c r="M24" s="37"/>
      <c r="N24" s="38">
        <f t="shared" si="0"/>
        <v>1324.4503272000002</v>
      </c>
      <c r="O24" s="37">
        <v>49.938334700000006</v>
      </c>
      <c r="P24" s="37">
        <v>125.60572400000001</v>
      </c>
      <c r="Q24" s="37">
        <v>125.73</v>
      </c>
      <c r="R24" s="37">
        <v>120.09842640000001</v>
      </c>
      <c r="S24" s="37">
        <v>120.18786679999999</v>
      </c>
      <c r="T24" s="37">
        <v>131.44435630000001</v>
      </c>
      <c r="U24" s="37">
        <f>1.186188123*100</f>
        <v>118.6188123</v>
      </c>
      <c r="V24" s="37">
        <v>986.82006400000012</v>
      </c>
      <c r="W24" s="37">
        <v>121.5819492</v>
      </c>
      <c r="X24" s="37">
        <v>117.71510000000001</v>
      </c>
      <c r="Y24" s="37"/>
      <c r="Z24" s="37"/>
      <c r="AA24" s="38">
        <f t="shared" si="7"/>
        <v>2017.7406337000002</v>
      </c>
      <c r="AB24" s="39">
        <f t="shared" si="8"/>
        <v>73.259248052184148</v>
      </c>
      <c r="AC24" s="39">
        <f t="shared" si="8"/>
        <v>84.7197378901554</v>
      </c>
      <c r="AD24" s="39">
        <f t="shared" si="8"/>
        <v>86.584945940362232</v>
      </c>
      <c r="AE24" s="39">
        <f t="shared" si="8"/>
        <v>85.757291105981309</v>
      </c>
      <c r="AF24" s="39">
        <f t="shared" si="8"/>
        <v>88.793332856544311</v>
      </c>
      <c r="AG24" s="39">
        <f t="shared" si="8"/>
        <v>87.970431363243691</v>
      </c>
      <c r="AH24" s="39">
        <f t="shared" si="8"/>
        <v>87.203305252144531</v>
      </c>
      <c r="AI24" s="39">
        <f t="shared" si="8"/>
        <v>706.48891758315335</v>
      </c>
      <c r="AJ24" s="39">
        <f t="shared" si="8"/>
        <v>94.144295179939846</v>
      </c>
      <c r="AK24" s="39">
        <f t="shared" si="8"/>
        <v>88.411936258439184</v>
      </c>
      <c r="AL24" s="39" t="e">
        <f t="shared" si="8"/>
        <v>#DIV/0!</v>
      </c>
      <c r="AM24" s="39" t="e">
        <f t="shared" si="8"/>
        <v>#DIV/0!</v>
      </c>
      <c r="AN24" s="39">
        <f>AA24/N24*100</f>
        <v>152.34551211638674</v>
      </c>
      <c r="AO24" s="39">
        <f t="shared" si="2"/>
        <v>-693.29030650000004</v>
      </c>
      <c r="AP24" s="40">
        <f>+'[2]R-Format'!$I$152</f>
        <v>24.8684729</v>
      </c>
    </row>
    <row r="25" spans="1:50" ht="42.75" customHeight="1" x14ac:dyDescent="0.5">
      <c r="A25" s="36" t="s">
        <v>32</v>
      </c>
      <c r="B25" s="37">
        <v>905.42461359999993</v>
      </c>
      <c r="C25" s="37">
        <v>750.96659850000003</v>
      </c>
      <c r="D25" s="37">
        <v>436.01</v>
      </c>
      <c r="E25" s="37">
        <v>299.32636389999999</v>
      </c>
      <c r="F25" s="37">
        <v>319.82139100000001</v>
      </c>
      <c r="G25" s="37">
        <v>179.34841899999998</v>
      </c>
      <c r="H25" s="37">
        <f>5.199418009*100</f>
        <v>519.94180090000009</v>
      </c>
      <c r="I25" s="37">
        <v>176.47667190000001</v>
      </c>
      <c r="J25" s="37">
        <v>761.74498249999999</v>
      </c>
      <c r="K25" s="37">
        <v>902.62545</v>
      </c>
      <c r="L25" s="37"/>
      <c r="M25" s="37"/>
      <c r="N25" s="38">
        <f t="shared" si="0"/>
        <v>5251.6862913000004</v>
      </c>
      <c r="O25" s="37">
        <v>905.39841360000003</v>
      </c>
      <c r="P25" s="37">
        <v>750.94034850000003</v>
      </c>
      <c r="Q25" s="37">
        <v>460.2</v>
      </c>
      <c r="R25" s="37">
        <v>323.41458390000003</v>
      </c>
      <c r="S25" s="37">
        <v>319.79537099999999</v>
      </c>
      <c r="T25" s="37">
        <v>179.36250899999999</v>
      </c>
      <c r="U25" s="37">
        <f>5.199157309*100</f>
        <v>519.91573089999997</v>
      </c>
      <c r="V25" s="37">
        <v>176.45029190000002</v>
      </c>
      <c r="W25" s="37">
        <v>761.71847250000008</v>
      </c>
      <c r="X25" s="37">
        <v>902.59858999999994</v>
      </c>
      <c r="Y25" s="37"/>
      <c r="Z25" s="37"/>
      <c r="AA25" s="38">
        <f t="shared" si="7"/>
        <v>5299.7943113000001</v>
      </c>
      <c r="AB25" s="39">
        <f t="shared" si="8"/>
        <v>99.997106330045995</v>
      </c>
      <c r="AC25" s="39">
        <f t="shared" si="8"/>
        <v>99.996504504986987</v>
      </c>
      <c r="AD25" s="39">
        <f t="shared" si="8"/>
        <v>105.54803788903924</v>
      </c>
      <c r="AE25" s="39">
        <f t="shared" si="8"/>
        <v>108.04747690318635</v>
      </c>
      <c r="AF25" s="39">
        <f t="shared" si="8"/>
        <v>99.991864208982818</v>
      </c>
      <c r="AG25" s="39">
        <f t="shared" si="8"/>
        <v>100.00785621645207</v>
      </c>
      <c r="AH25" s="39">
        <f t="shared" si="8"/>
        <v>99.994985977285339</v>
      </c>
      <c r="AI25" s="39">
        <f t="shared" si="8"/>
        <v>99.985051848657406</v>
      </c>
      <c r="AJ25" s="39">
        <f t="shared" si="8"/>
        <v>99.99651983267249</v>
      </c>
      <c r="AK25" s="39">
        <f t="shared" si="8"/>
        <v>99.997024236354065</v>
      </c>
      <c r="AL25" s="39" t="e">
        <f t="shared" si="8"/>
        <v>#DIV/0!</v>
      </c>
      <c r="AM25" s="39" t="e">
        <f t="shared" si="8"/>
        <v>#DIV/0!</v>
      </c>
      <c r="AN25" s="39">
        <f>AA25/N25*100</f>
        <v>100.91604900467294</v>
      </c>
      <c r="AO25" s="39">
        <f t="shared" si="2"/>
        <v>-48.108019999999669</v>
      </c>
      <c r="AP25" s="40">
        <f>+'[2]R-Format'!$I$155+'[2]R-Format'!$I$156+'[2]R-Format'!$I$157+'[2]R-Format'!$I$158</f>
        <v>631.30202069999996</v>
      </c>
    </row>
    <row r="26" spans="1:50" ht="42.75" customHeight="1" x14ac:dyDescent="0.5">
      <c r="A26" s="36" t="s">
        <v>33</v>
      </c>
      <c r="B26" s="37">
        <v>80.424660000000003</v>
      </c>
      <c r="C26" s="37">
        <v>75.843090000000004</v>
      </c>
      <c r="D26" s="37">
        <v>75.66</v>
      </c>
      <c r="E26" s="37">
        <v>81.622334199999997</v>
      </c>
      <c r="F26" s="37">
        <v>79.065700000000007</v>
      </c>
      <c r="G26" s="37">
        <v>85.185640000000006</v>
      </c>
      <c r="H26" s="37">
        <f>0.2910188*100</f>
        <v>29.101880000000001</v>
      </c>
      <c r="I26" s="37">
        <v>54.906649999999999</v>
      </c>
      <c r="J26" s="37">
        <v>62.699739999999998</v>
      </c>
      <c r="K26" s="37">
        <v>68.690219999999997</v>
      </c>
      <c r="L26" s="37"/>
      <c r="M26" s="37"/>
      <c r="N26" s="38">
        <f t="shared" si="0"/>
        <v>693.19991419999997</v>
      </c>
      <c r="O26" s="37">
        <v>0.10947999999999999</v>
      </c>
      <c r="P26" s="37">
        <v>0.26467000000000002</v>
      </c>
      <c r="Q26" s="37">
        <v>0.23</v>
      </c>
      <c r="R26" s="37">
        <v>36.411034199999996</v>
      </c>
      <c r="S26" s="37">
        <v>0.23008000000000001</v>
      </c>
      <c r="T26" s="37">
        <v>18.930879999999998</v>
      </c>
      <c r="U26" s="37">
        <f>17.5889758*100</f>
        <v>1758.8975800000001</v>
      </c>
      <c r="V26" s="37">
        <v>1.6688700000000001</v>
      </c>
      <c r="W26" s="37">
        <v>0.12402000000000001</v>
      </c>
      <c r="X26" s="37">
        <v>0.16403000000000001</v>
      </c>
      <c r="Y26" s="37"/>
      <c r="Z26" s="37"/>
      <c r="AA26" s="38">
        <f t="shared" si="7"/>
        <v>1817.0306441999999</v>
      </c>
      <c r="AB26" s="39">
        <f t="shared" si="8"/>
        <v>0.13612740171982074</v>
      </c>
      <c r="AC26" s="39">
        <f t="shared" si="8"/>
        <v>0.34897048630270738</v>
      </c>
      <c r="AD26" s="39">
        <f t="shared" si="8"/>
        <v>0.3039915411049432</v>
      </c>
      <c r="AE26" s="39">
        <f t="shared" si="8"/>
        <v>44.609155762173728</v>
      </c>
      <c r="AF26" s="39">
        <f t="shared" si="8"/>
        <v>0.29099849871688988</v>
      </c>
      <c r="AG26" s="39">
        <f t="shared" si="8"/>
        <v>22.223088304554615</v>
      </c>
      <c r="AH26" s="39">
        <f t="shared" si="8"/>
        <v>6043.931113728735</v>
      </c>
      <c r="AI26" s="39">
        <f t="shared" si="8"/>
        <v>3.0394678968758795</v>
      </c>
      <c r="AJ26" s="39">
        <f t="shared" si="8"/>
        <v>0.19779986328491952</v>
      </c>
      <c r="AK26" s="39">
        <f t="shared" si="8"/>
        <v>0.23879673117948963</v>
      </c>
      <c r="AL26" s="39" t="e">
        <f t="shared" si="8"/>
        <v>#DIV/0!</v>
      </c>
      <c r="AM26" s="39" t="e">
        <f t="shared" si="8"/>
        <v>#DIV/0!</v>
      </c>
      <c r="AN26" s="39">
        <f>AA26/N26*100</f>
        <v>262.12216807570974</v>
      </c>
      <c r="AO26" s="39">
        <f t="shared" si="2"/>
        <v>-1123.8307299999999</v>
      </c>
      <c r="AP26" s="40">
        <f>+'[2]R-Format'!$I$160+'[2]R-Format'!$I$161</f>
        <v>0</v>
      </c>
    </row>
    <row r="27" spans="1:50" ht="42.75" customHeight="1" x14ac:dyDescent="0.5">
      <c r="A27" s="36" t="s">
        <v>34</v>
      </c>
      <c r="B27" s="37">
        <v>12.902340000000001</v>
      </c>
      <c r="C27" s="37">
        <v>11.98475</v>
      </c>
      <c r="D27" s="37">
        <v>12.05</v>
      </c>
      <c r="E27" s="37">
        <v>13.357914200000002</v>
      </c>
      <c r="F27" s="37">
        <v>11.981629999999999</v>
      </c>
      <c r="G27" s="37">
        <v>13.289490000000001</v>
      </c>
      <c r="H27" s="37">
        <f>0.1176096*100</f>
        <v>11.760959999999999</v>
      </c>
      <c r="I27" s="37">
        <v>9.4101499999999998</v>
      </c>
      <c r="J27" s="37">
        <v>10.4414</v>
      </c>
      <c r="K27" s="37">
        <v>11.538029999999999</v>
      </c>
      <c r="L27" s="37"/>
      <c r="M27" s="37"/>
      <c r="N27" s="38">
        <f t="shared" si="0"/>
        <v>118.7166642</v>
      </c>
      <c r="O27" s="37">
        <v>5.28E-3</v>
      </c>
      <c r="P27" s="37">
        <v>4.828000000000001E-2</v>
      </c>
      <c r="Q27" s="37">
        <v>1.4E-2</v>
      </c>
      <c r="R27" s="37">
        <v>4.0901242</v>
      </c>
      <c r="S27" s="37">
        <v>5.7400000000000003E-3</v>
      </c>
      <c r="T27" s="37">
        <v>4.58188</v>
      </c>
      <c r="U27" s="37">
        <f>2.5140337*100</f>
        <v>251.40337000000002</v>
      </c>
      <c r="V27" s="37">
        <v>4.888E-2</v>
      </c>
      <c r="W27" s="37">
        <v>5.1599999999999997E-3</v>
      </c>
      <c r="X27" s="37">
        <v>2.7990000000000001E-2</v>
      </c>
      <c r="Y27" s="37"/>
      <c r="Z27" s="37"/>
      <c r="AA27" s="38">
        <f t="shared" si="7"/>
        <v>260.23070419999999</v>
      </c>
      <c r="AB27" s="39">
        <f t="shared" si="8"/>
        <v>4.0922809350861934E-2</v>
      </c>
      <c r="AC27" s="39">
        <f t="shared" si="8"/>
        <v>0.40284528254656965</v>
      </c>
      <c r="AD27" s="39">
        <f t="shared" si="8"/>
        <v>0.11618257261410787</v>
      </c>
      <c r="AE27" s="39">
        <f t="shared" si="8"/>
        <v>30.619482493756394</v>
      </c>
      <c r="AF27" s="39">
        <f t="shared" si="8"/>
        <v>4.7906670461364612E-2</v>
      </c>
      <c r="AG27" s="39">
        <f t="shared" si="8"/>
        <v>34.477470542511412</v>
      </c>
      <c r="AH27" s="39">
        <f t="shared" si="8"/>
        <v>2137.6092597883166</v>
      </c>
      <c r="AI27" s="39">
        <f t="shared" si="8"/>
        <v>0.51943911627338568</v>
      </c>
      <c r="AJ27" s="39">
        <f t="shared" si="8"/>
        <v>4.941866033290554E-2</v>
      </c>
      <c r="AK27" s="39">
        <f t="shared" si="8"/>
        <v>0.24258907283132392</v>
      </c>
      <c r="AL27" s="39" t="e">
        <f t="shared" si="8"/>
        <v>#DIV/0!</v>
      </c>
      <c r="AM27" s="39" t="e">
        <f t="shared" si="8"/>
        <v>#DIV/0!</v>
      </c>
      <c r="AN27" s="39">
        <f>AA27/N27*100</f>
        <v>219.20318091282755</v>
      </c>
      <c r="AO27" s="39">
        <f t="shared" si="2"/>
        <v>-141.51403999999999</v>
      </c>
      <c r="AP27" s="40">
        <f>+'[2]R-Format'!$I$162+'[2]R-Format'!$I$163</f>
        <v>0</v>
      </c>
    </row>
    <row r="28" spans="1:50" ht="42.75" customHeight="1" x14ac:dyDescent="0.5">
      <c r="A28" s="36" t="s">
        <v>35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/>
      <c r="M28" s="37"/>
      <c r="N28" s="38">
        <f t="shared" si="0"/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/>
      <c r="Z28" s="37"/>
      <c r="AA28" s="38">
        <f t="shared" si="7"/>
        <v>0</v>
      </c>
      <c r="AB28" s="37">
        <v>0</v>
      </c>
      <c r="AC28" s="37">
        <v>0</v>
      </c>
      <c r="AD28" s="41" t="e">
        <f t="shared" si="8"/>
        <v>#DIV/0!</v>
      </c>
      <c r="AE28" s="41" t="e">
        <f t="shared" si="8"/>
        <v>#DIV/0!</v>
      </c>
      <c r="AF28" s="41" t="e">
        <f t="shared" si="8"/>
        <v>#DIV/0!</v>
      </c>
      <c r="AG28" s="41" t="e">
        <f t="shared" si="8"/>
        <v>#DIV/0!</v>
      </c>
      <c r="AH28" s="41" t="e">
        <f t="shared" si="8"/>
        <v>#DIV/0!</v>
      </c>
      <c r="AI28" s="41" t="e">
        <f t="shared" si="8"/>
        <v>#DIV/0!</v>
      </c>
      <c r="AJ28" s="41" t="e">
        <f t="shared" si="8"/>
        <v>#DIV/0!</v>
      </c>
      <c r="AK28" s="41" t="e">
        <f t="shared" si="8"/>
        <v>#DIV/0!</v>
      </c>
      <c r="AL28" s="42" t="e">
        <f t="shared" si="8"/>
        <v>#DIV/0!</v>
      </c>
      <c r="AM28" s="42" t="e">
        <f t="shared" si="8"/>
        <v>#DIV/0!</v>
      </c>
      <c r="AN28" s="37">
        <v>0</v>
      </c>
      <c r="AO28" s="39">
        <f t="shared" si="2"/>
        <v>0</v>
      </c>
      <c r="AP28" s="53"/>
    </row>
    <row r="29" spans="1:50" s="51" customFormat="1" ht="42.75" customHeight="1" x14ac:dyDescent="0.5">
      <c r="A29" s="47" t="s">
        <v>36</v>
      </c>
      <c r="B29" s="48">
        <f>SUM(B20:B28)</f>
        <v>1125.0079682999999</v>
      </c>
      <c r="C29" s="48">
        <f t="shared" ref="C29:AA29" si="9">SUM(C20:C28)</f>
        <v>1044.4553025000002</v>
      </c>
      <c r="D29" s="48">
        <f t="shared" si="9"/>
        <v>724.91</v>
      </c>
      <c r="E29" s="48">
        <f t="shared" si="9"/>
        <v>593.02101859999993</v>
      </c>
      <c r="F29" s="48">
        <f t="shared" si="9"/>
        <v>718.39802049999992</v>
      </c>
      <c r="G29" s="48">
        <f t="shared" si="9"/>
        <v>621.18337150000002</v>
      </c>
      <c r="H29" s="48">
        <f t="shared" si="9"/>
        <v>874.87706300000013</v>
      </c>
      <c r="I29" s="48">
        <f t="shared" si="9"/>
        <v>556.77261440000007</v>
      </c>
      <c r="J29" s="48">
        <f t="shared" si="9"/>
        <v>1064.6583681</v>
      </c>
      <c r="K29" s="48">
        <f t="shared" si="9"/>
        <v>1173.0494699999999</v>
      </c>
      <c r="L29" s="48">
        <f t="shared" si="9"/>
        <v>0</v>
      </c>
      <c r="M29" s="48">
        <f t="shared" si="9"/>
        <v>0</v>
      </c>
      <c r="N29" s="49">
        <f t="shared" si="9"/>
        <v>8496.3331968999992</v>
      </c>
      <c r="O29" s="48">
        <f t="shared" si="9"/>
        <v>976.33753830000001</v>
      </c>
      <c r="P29" s="48">
        <f t="shared" si="9"/>
        <v>896.09134250000011</v>
      </c>
      <c r="Q29" s="48">
        <f t="shared" si="9"/>
        <v>612.32399999999996</v>
      </c>
      <c r="R29" s="48">
        <f t="shared" si="9"/>
        <v>503.69248870000001</v>
      </c>
      <c r="S29" s="48">
        <f t="shared" si="9"/>
        <v>460.84415779999995</v>
      </c>
      <c r="T29" s="48">
        <f t="shared" si="9"/>
        <v>356.25864530000001</v>
      </c>
      <c r="U29" s="48">
        <f t="shared" si="9"/>
        <v>2669.5269932000001</v>
      </c>
      <c r="V29" s="48">
        <f t="shared" si="9"/>
        <v>1234.6350059000004</v>
      </c>
      <c r="W29" s="48">
        <f t="shared" si="9"/>
        <v>924.63071170000012</v>
      </c>
      <c r="X29" s="48">
        <f t="shared" si="9"/>
        <v>1043.5324499999999</v>
      </c>
      <c r="Y29" s="48">
        <f t="shared" si="9"/>
        <v>0</v>
      </c>
      <c r="Z29" s="48">
        <f t="shared" si="9"/>
        <v>0</v>
      </c>
      <c r="AA29" s="49">
        <f t="shared" si="9"/>
        <v>9677.873333399999</v>
      </c>
      <c r="AB29" s="39">
        <f>O29/B29*100</f>
        <v>86.784944268025427</v>
      </c>
      <c r="AC29" s="39">
        <f>P29/C29*100</f>
        <v>85.795087674419648</v>
      </c>
      <c r="AD29" s="39">
        <f t="shared" si="8"/>
        <v>84.468968561614545</v>
      </c>
      <c r="AE29" s="39">
        <f t="shared" si="8"/>
        <v>84.936700875984783</v>
      </c>
      <c r="AF29" s="39">
        <f t="shared" si="8"/>
        <v>64.14886242020205</v>
      </c>
      <c r="AG29" s="39">
        <f t="shared" si="8"/>
        <v>57.351606891814555</v>
      </c>
      <c r="AH29" s="39">
        <f t="shared" si="8"/>
        <v>305.13167004813789</v>
      </c>
      <c r="AI29" s="39">
        <f t="shared" si="8"/>
        <v>221.74851527683188</v>
      </c>
      <c r="AJ29" s="39">
        <f t="shared" si="8"/>
        <v>86.847644221320067</v>
      </c>
      <c r="AK29" s="39">
        <f t="shared" si="8"/>
        <v>88.9589464628461</v>
      </c>
      <c r="AL29" s="39" t="e">
        <f t="shared" si="8"/>
        <v>#DIV/0!</v>
      </c>
      <c r="AM29" s="39" t="e">
        <f t="shared" si="8"/>
        <v>#DIV/0!</v>
      </c>
      <c r="AN29" s="39">
        <f>AA29/N29*100</f>
        <v>113.90647128729721</v>
      </c>
      <c r="AO29" s="39">
        <f t="shared" si="2"/>
        <v>-1181.5401364999998</v>
      </c>
      <c r="AP29" s="54"/>
    </row>
    <row r="30" spans="1:50" s="51" customFormat="1" ht="42.75" customHeight="1" x14ac:dyDescent="0.5">
      <c r="A30" s="47" t="s">
        <v>37</v>
      </c>
      <c r="B30" s="48">
        <f>B19+B29</f>
        <v>1351.2716343</v>
      </c>
      <c r="C30" s="48">
        <f t="shared" ref="C30:AA30" si="10">C19+C29</f>
        <v>1194.8319925000003</v>
      </c>
      <c r="D30" s="48">
        <f t="shared" si="10"/>
        <v>884.02</v>
      </c>
      <c r="E30" s="48">
        <f t="shared" si="10"/>
        <v>751.06308319999994</v>
      </c>
      <c r="F30" s="48">
        <f t="shared" si="10"/>
        <v>871.13980049999986</v>
      </c>
      <c r="G30" s="48">
        <f t="shared" si="10"/>
        <v>770.99001490000001</v>
      </c>
      <c r="H30" s="48">
        <f t="shared" si="10"/>
        <v>1055.8848130000001</v>
      </c>
      <c r="I30" s="48">
        <f t="shared" si="10"/>
        <v>715.88304440000002</v>
      </c>
      <c r="J30" s="48">
        <f t="shared" si="10"/>
        <v>1239.0839880999999</v>
      </c>
      <c r="K30" s="48">
        <f t="shared" si="10"/>
        <v>1357.5302199999999</v>
      </c>
      <c r="L30" s="48">
        <f t="shared" si="10"/>
        <v>0</v>
      </c>
      <c r="M30" s="48">
        <f t="shared" si="10"/>
        <v>0</v>
      </c>
      <c r="N30" s="49">
        <f t="shared" si="10"/>
        <v>10191.6985909</v>
      </c>
      <c r="O30" s="48">
        <f t="shared" si="10"/>
        <v>1189.4719442000001</v>
      </c>
      <c r="P30" s="48">
        <f t="shared" si="10"/>
        <v>1068.6910225000001</v>
      </c>
      <c r="Q30" s="48">
        <f t="shared" si="10"/>
        <v>770.39699999999993</v>
      </c>
      <c r="R30" s="48">
        <f t="shared" si="10"/>
        <v>662.13955329999999</v>
      </c>
      <c r="S30" s="48">
        <f t="shared" si="10"/>
        <v>613.75635779999993</v>
      </c>
      <c r="T30" s="48">
        <f t="shared" si="10"/>
        <v>498.03321870000002</v>
      </c>
      <c r="U30" s="48">
        <f t="shared" si="10"/>
        <v>2837.9586331999999</v>
      </c>
      <c r="V30" s="48">
        <f t="shared" si="10"/>
        <v>1391.4531559000004</v>
      </c>
      <c r="W30" s="48">
        <f t="shared" si="10"/>
        <v>1088.1683817000001</v>
      </c>
      <c r="X30" s="48">
        <f t="shared" si="10"/>
        <v>1184.7124899999999</v>
      </c>
      <c r="Y30" s="48">
        <f t="shared" si="10"/>
        <v>0</v>
      </c>
      <c r="Z30" s="48">
        <f t="shared" si="10"/>
        <v>0</v>
      </c>
      <c r="AA30" s="49">
        <f t="shared" si="10"/>
        <v>11304.781757299999</v>
      </c>
      <c r="AB30" s="39">
        <f>O30/B30*100</f>
        <v>88.026116585817547</v>
      </c>
      <c r="AC30" s="39">
        <f>P30/C30*100</f>
        <v>89.442786032530833</v>
      </c>
      <c r="AD30" s="39">
        <f t="shared" si="8"/>
        <v>87.147010248636903</v>
      </c>
      <c r="AE30" s="39">
        <f t="shared" si="8"/>
        <v>88.160311445327608</v>
      </c>
      <c r="AF30" s="39">
        <f t="shared" si="8"/>
        <v>70.454404384661103</v>
      </c>
      <c r="AG30" s="39">
        <f t="shared" si="8"/>
        <v>64.596584790348629</v>
      </c>
      <c r="AH30" s="39">
        <f t="shared" si="8"/>
        <v>268.77540033336948</v>
      </c>
      <c r="AI30" s="39">
        <f t="shared" si="8"/>
        <v>194.3687822731174</v>
      </c>
      <c r="AJ30" s="39">
        <f t="shared" si="8"/>
        <v>87.820389267444853</v>
      </c>
      <c r="AK30" s="39">
        <f t="shared" si="8"/>
        <v>87.269695550497588</v>
      </c>
      <c r="AL30" s="39" t="e">
        <f t="shared" si="8"/>
        <v>#DIV/0!</v>
      </c>
      <c r="AM30" s="39" t="e">
        <f t="shared" si="8"/>
        <v>#DIV/0!</v>
      </c>
      <c r="AN30" s="39">
        <f>AA30/N30*100</f>
        <v>110.9214686489439</v>
      </c>
      <c r="AO30" s="39">
        <f t="shared" si="2"/>
        <v>-1113.0831663999998</v>
      </c>
      <c r="AP30" s="54"/>
    </row>
    <row r="31" spans="1:50" ht="33.75" customHeight="1" x14ac:dyDescent="0.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8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16"/>
    </row>
    <row r="32" spans="1:50" s="51" customFormat="1" ht="42.75" customHeight="1" x14ac:dyDescent="0.5">
      <c r="A32" s="47" t="s">
        <v>38</v>
      </c>
      <c r="B32" s="48">
        <f>B13+B20+B21+B22+B23</f>
        <v>179.07262</v>
      </c>
      <c r="C32" s="48">
        <f t="shared" ref="C32:AO32" si="11">C13+C20+C21+C22+C23</f>
        <v>165.69893000000002</v>
      </c>
      <c r="D32" s="48">
        <f t="shared" si="11"/>
        <v>173.38</v>
      </c>
      <c r="E32" s="48">
        <f t="shared" si="11"/>
        <v>175.10496000000001</v>
      </c>
      <c r="F32" s="48">
        <f t="shared" si="11"/>
        <v>284.16118</v>
      </c>
      <c r="G32" s="48">
        <f t="shared" si="11"/>
        <v>302.64416</v>
      </c>
      <c r="H32" s="48">
        <f t="shared" si="11"/>
        <v>318.64251000000002</v>
      </c>
      <c r="I32" s="48">
        <f t="shared" si="11"/>
        <v>293.38895000000002</v>
      </c>
      <c r="J32" s="48">
        <f t="shared" si="11"/>
        <v>232.75927000000001</v>
      </c>
      <c r="K32" s="48">
        <f t="shared" si="11"/>
        <v>198.75052999999997</v>
      </c>
      <c r="L32" s="48">
        <f t="shared" si="11"/>
        <v>0</v>
      </c>
      <c r="M32" s="48">
        <f t="shared" si="11"/>
        <v>0</v>
      </c>
      <c r="N32" s="49">
        <f t="shared" si="11"/>
        <v>2323.60311</v>
      </c>
      <c r="O32" s="48">
        <f t="shared" si="11"/>
        <v>134.59701000000001</v>
      </c>
      <c r="P32" s="48">
        <f t="shared" si="11"/>
        <v>149.87157000000002</v>
      </c>
      <c r="Q32" s="48">
        <f t="shared" si="11"/>
        <v>141.37299999999999</v>
      </c>
      <c r="R32" s="48">
        <f t="shared" si="11"/>
        <v>139.84172999999998</v>
      </c>
      <c r="S32" s="48">
        <f t="shared" si="11"/>
        <v>128.18395000000001</v>
      </c>
      <c r="T32" s="48">
        <f t="shared" si="11"/>
        <v>120.81045999999999</v>
      </c>
      <c r="U32" s="48">
        <f t="shared" si="11"/>
        <v>149.41995</v>
      </c>
      <c r="V32" s="48">
        <f t="shared" si="11"/>
        <v>184.47007000000002</v>
      </c>
      <c r="W32" s="48">
        <f t="shared" si="11"/>
        <v>162.67737</v>
      </c>
      <c r="X32" s="48">
        <f t="shared" si="11"/>
        <v>130.55448999999999</v>
      </c>
      <c r="Y32" s="48">
        <f t="shared" si="11"/>
        <v>0</v>
      </c>
      <c r="Z32" s="48">
        <f t="shared" si="11"/>
        <v>0</v>
      </c>
      <c r="AA32" s="49">
        <f t="shared" si="11"/>
        <v>1441.7995999999998</v>
      </c>
      <c r="AB32" s="48">
        <f t="shared" si="11"/>
        <v>131.00176850720439</v>
      </c>
      <c r="AC32" s="48">
        <f t="shared" si="11"/>
        <v>154.95098365610178</v>
      </c>
      <c r="AD32" s="48" t="e">
        <f t="shared" si="11"/>
        <v>#DIV/0!</v>
      </c>
      <c r="AE32" s="48" t="e">
        <f t="shared" si="11"/>
        <v>#DIV/0!</v>
      </c>
      <c r="AF32" s="48" t="e">
        <f t="shared" si="11"/>
        <v>#DIV/0!</v>
      </c>
      <c r="AG32" s="48" t="e">
        <f t="shared" si="11"/>
        <v>#DIV/0!</v>
      </c>
      <c r="AH32" s="48" t="e">
        <f t="shared" si="11"/>
        <v>#DIV/0!</v>
      </c>
      <c r="AI32" s="48" t="e">
        <f t="shared" si="11"/>
        <v>#DIV/0!</v>
      </c>
      <c r="AJ32" s="48" t="e">
        <f t="shared" si="11"/>
        <v>#DIV/0!</v>
      </c>
      <c r="AK32" s="48" t="e">
        <f t="shared" si="11"/>
        <v>#DIV/0!</v>
      </c>
      <c r="AL32" s="48" t="e">
        <f t="shared" si="11"/>
        <v>#DIV/0!</v>
      </c>
      <c r="AM32" s="48" t="e">
        <f t="shared" si="11"/>
        <v>#DIV/0!</v>
      </c>
      <c r="AN32" s="48">
        <f t="shared" si="11"/>
        <v>163.03533520668964</v>
      </c>
      <c r="AO32" s="48">
        <f t="shared" si="11"/>
        <v>881.80350999999996</v>
      </c>
      <c r="AP32" s="54"/>
    </row>
    <row r="33" spans="1:42" s="51" customFormat="1" ht="42.75" customHeight="1" x14ac:dyDescent="0.5">
      <c r="A33" s="47" t="s">
        <v>39</v>
      </c>
      <c r="B33" s="48">
        <f>+B18+B24+B25+B26+B27+B28</f>
        <v>1172.1990143</v>
      </c>
      <c r="C33" s="48">
        <f t="shared" ref="C33:AO33" si="12">+C18+C24+C25+C26+C27+C28</f>
        <v>1029.1330625000001</v>
      </c>
      <c r="D33" s="48">
        <f t="shared" si="12"/>
        <v>710.64</v>
      </c>
      <c r="E33" s="48">
        <f t="shared" si="12"/>
        <v>575.95812319999993</v>
      </c>
      <c r="F33" s="48">
        <f t="shared" si="12"/>
        <v>586.97862050000003</v>
      </c>
      <c r="G33" s="48">
        <f t="shared" si="12"/>
        <v>468.34585489999995</v>
      </c>
      <c r="H33" s="48">
        <f t="shared" si="12"/>
        <v>737.24230300000011</v>
      </c>
      <c r="I33" s="48">
        <f t="shared" si="12"/>
        <v>422.49409440000005</v>
      </c>
      <c r="J33" s="48">
        <f t="shared" si="12"/>
        <v>1006.3247181</v>
      </c>
      <c r="K33" s="48">
        <f t="shared" si="12"/>
        <v>1158.7796899999998</v>
      </c>
      <c r="L33" s="48">
        <f t="shared" si="12"/>
        <v>0</v>
      </c>
      <c r="M33" s="48">
        <f t="shared" si="12"/>
        <v>0</v>
      </c>
      <c r="N33" s="49">
        <f t="shared" si="12"/>
        <v>7868.0954809000004</v>
      </c>
      <c r="O33" s="48">
        <f t="shared" si="12"/>
        <v>1054.8749342000001</v>
      </c>
      <c r="P33" s="48">
        <f t="shared" si="12"/>
        <v>918.81945250000001</v>
      </c>
      <c r="Q33" s="48">
        <f t="shared" si="12"/>
        <v>629.024</v>
      </c>
      <c r="R33" s="48">
        <f t="shared" si="12"/>
        <v>522.2978233</v>
      </c>
      <c r="S33" s="48">
        <f t="shared" si="12"/>
        <v>485.57240779999995</v>
      </c>
      <c r="T33" s="48">
        <f t="shared" si="12"/>
        <v>377.22275870000004</v>
      </c>
      <c r="U33" s="48">
        <f t="shared" si="12"/>
        <v>2688.5386831999999</v>
      </c>
      <c r="V33" s="48">
        <f t="shared" si="12"/>
        <v>1206.9830859000001</v>
      </c>
      <c r="W33" s="48">
        <f t="shared" si="12"/>
        <v>925.49101170000006</v>
      </c>
      <c r="X33" s="48">
        <f t="shared" si="12"/>
        <v>1054.1579999999999</v>
      </c>
      <c r="Y33" s="48">
        <f t="shared" si="12"/>
        <v>0</v>
      </c>
      <c r="Z33" s="48">
        <f t="shared" si="12"/>
        <v>0</v>
      </c>
      <c r="AA33" s="49">
        <f t="shared" si="12"/>
        <v>9862.982157299999</v>
      </c>
      <c r="AB33" s="48">
        <f t="shared" si="12"/>
        <v>267.86982627115162</v>
      </c>
      <c r="AC33" s="48">
        <f t="shared" si="12"/>
        <v>285.18784273724248</v>
      </c>
      <c r="AD33" s="48" t="e">
        <f t="shared" si="12"/>
        <v>#DIV/0!</v>
      </c>
      <c r="AE33" s="48" t="e">
        <f t="shared" si="12"/>
        <v>#DIV/0!</v>
      </c>
      <c r="AF33" s="48" t="e">
        <f t="shared" si="12"/>
        <v>#DIV/0!</v>
      </c>
      <c r="AG33" s="48" t="e">
        <f t="shared" si="12"/>
        <v>#DIV/0!</v>
      </c>
      <c r="AH33" s="48" t="e">
        <f t="shared" si="12"/>
        <v>#DIV/0!</v>
      </c>
      <c r="AI33" s="48" t="e">
        <f t="shared" si="12"/>
        <v>#DIV/0!</v>
      </c>
      <c r="AJ33" s="48" t="e">
        <f t="shared" si="12"/>
        <v>#DIV/0!</v>
      </c>
      <c r="AK33" s="48" t="e">
        <f t="shared" si="12"/>
        <v>#DIV/0!</v>
      </c>
      <c r="AL33" s="48" t="e">
        <f t="shared" si="12"/>
        <v>#DIV/0!</v>
      </c>
      <c r="AM33" s="48" t="e">
        <f t="shared" si="12"/>
        <v>#DIV/0!</v>
      </c>
      <c r="AN33" s="48">
        <f t="shared" si="12"/>
        <v>832.11704016372357</v>
      </c>
      <c r="AO33" s="48">
        <f t="shared" si="12"/>
        <v>-1994.8866763999997</v>
      </c>
      <c r="AP33" s="54"/>
    </row>
    <row r="34" spans="1:42" s="51" customFormat="1" ht="42.75" customHeight="1" x14ac:dyDescent="0.5">
      <c r="A34" s="47" t="s">
        <v>40</v>
      </c>
      <c r="B34" s="48">
        <f>SUM(B32:B33)</f>
        <v>1351.2716343</v>
      </c>
      <c r="C34" s="48">
        <f t="shared" ref="C34:AO34" si="13">SUM(C32:C33)</f>
        <v>1194.8319925000001</v>
      </c>
      <c r="D34" s="48">
        <f t="shared" si="13"/>
        <v>884.02</v>
      </c>
      <c r="E34" s="48">
        <f t="shared" si="13"/>
        <v>751.06308319999994</v>
      </c>
      <c r="F34" s="48">
        <f t="shared" si="13"/>
        <v>871.13980050000009</v>
      </c>
      <c r="G34" s="48">
        <f t="shared" si="13"/>
        <v>770.99001490000001</v>
      </c>
      <c r="H34" s="48">
        <f t="shared" si="13"/>
        <v>1055.8848130000001</v>
      </c>
      <c r="I34" s="48">
        <f t="shared" si="13"/>
        <v>715.88304440000002</v>
      </c>
      <c r="J34" s="48">
        <f t="shared" si="13"/>
        <v>1239.0839881000002</v>
      </c>
      <c r="K34" s="48">
        <f t="shared" si="13"/>
        <v>1357.5302199999999</v>
      </c>
      <c r="L34" s="48">
        <f t="shared" si="13"/>
        <v>0</v>
      </c>
      <c r="M34" s="48">
        <f t="shared" si="13"/>
        <v>0</v>
      </c>
      <c r="N34" s="49">
        <f t="shared" si="13"/>
        <v>10191.6985909</v>
      </c>
      <c r="O34" s="48">
        <f t="shared" si="13"/>
        <v>1189.4719442000001</v>
      </c>
      <c r="P34" s="48">
        <f t="shared" si="13"/>
        <v>1068.6910225000001</v>
      </c>
      <c r="Q34" s="48">
        <f t="shared" si="13"/>
        <v>770.39699999999993</v>
      </c>
      <c r="R34" s="48">
        <f t="shared" si="13"/>
        <v>662.13955329999999</v>
      </c>
      <c r="S34" s="48">
        <f t="shared" si="13"/>
        <v>613.75635779999993</v>
      </c>
      <c r="T34" s="48">
        <f t="shared" si="13"/>
        <v>498.03321870000002</v>
      </c>
      <c r="U34" s="48">
        <f t="shared" si="13"/>
        <v>2837.9586331999999</v>
      </c>
      <c r="V34" s="48">
        <f t="shared" si="13"/>
        <v>1391.4531559000002</v>
      </c>
      <c r="W34" s="48">
        <f t="shared" si="13"/>
        <v>1088.1683817000001</v>
      </c>
      <c r="X34" s="48">
        <f t="shared" si="13"/>
        <v>1184.7124899999999</v>
      </c>
      <c r="Y34" s="48">
        <f t="shared" si="13"/>
        <v>0</v>
      </c>
      <c r="Z34" s="48">
        <f t="shared" si="13"/>
        <v>0</v>
      </c>
      <c r="AA34" s="49">
        <f t="shared" si="13"/>
        <v>11304.781757299999</v>
      </c>
      <c r="AB34" s="48">
        <f t="shared" si="13"/>
        <v>398.87159477835598</v>
      </c>
      <c r="AC34" s="48">
        <f t="shared" si="13"/>
        <v>440.13882639334429</v>
      </c>
      <c r="AD34" s="48" t="e">
        <f t="shared" si="13"/>
        <v>#DIV/0!</v>
      </c>
      <c r="AE34" s="48" t="e">
        <f t="shared" si="13"/>
        <v>#DIV/0!</v>
      </c>
      <c r="AF34" s="48" t="e">
        <f t="shared" si="13"/>
        <v>#DIV/0!</v>
      </c>
      <c r="AG34" s="48" t="e">
        <f t="shared" si="13"/>
        <v>#DIV/0!</v>
      </c>
      <c r="AH34" s="48" t="e">
        <f t="shared" si="13"/>
        <v>#DIV/0!</v>
      </c>
      <c r="AI34" s="48" t="e">
        <f t="shared" si="13"/>
        <v>#DIV/0!</v>
      </c>
      <c r="AJ34" s="48" t="e">
        <f t="shared" si="13"/>
        <v>#DIV/0!</v>
      </c>
      <c r="AK34" s="48" t="e">
        <f t="shared" si="13"/>
        <v>#DIV/0!</v>
      </c>
      <c r="AL34" s="48" t="e">
        <f t="shared" si="13"/>
        <v>#DIV/0!</v>
      </c>
      <c r="AM34" s="48" t="e">
        <f t="shared" si="13"/>
        <v>#DIV/0!</v>
      </c>
      <c r="AN34" s="48">
        <f t="shared" si="13"/>
        <v>995.15237537041321</v>
      </c>
      <c r="AO34" s="48">
        <f t="shared" si="13"/>
        <v>-1113.0831663999998</v>
      </c>
      <c r="AP34" s="54"/>
    </row>
    <row r="40" spans="1:42" x14ac:dyDescent="0.45">
      <c r="P40" s="59">
        <f>+AA34-N34</f>
        <v>1113.0831663999998</v>
      </c>
    </row>
    <row r="43" spans="1:42" ht="42.75" customHeight="1" x14ac:dyDescent="0.45">
      <c r="M43" s="57">
        <v>537729250.76999998</v>
      </c>
      <c r="X43" s="57">
        <v>511603772.16000003</v>
      </c>
      <c r="Y43" s="60">
        <f>+X43/100000</f>
        <v>5116.0377216000006</v>
      </c>
      <c r="Z43" s="61" t="e">
        <f>+Y43-#REF!</f>
        <v>#REF!</v>
      </c>
      <c r="AA43" s="58">
        <v>1283.2199999999721</v>
      </c>
      <c r="AI43" s="57">
        <v>1793783639.28</v>
      </c>
    </row>
    <row r="45" spans="1:42" ht="25.5" customHeight="1" x14ac:dyDescent="0.45">
      <c r="M45" s="57">
        <f>+M43/100000</f>
        <v>5377.2925077</v>
      </c>
    </row>
  </sheetData>
  <mergeCells count="11">
    <mergeCell ref="A6:A7"/>
    <mergeCell ref="B6:N6"/>
    <mergeCell ref="O6:AA6"/>
    <mergeCell ref="AB6:AN6"/>
    <mergeCell ref="AO6:AO7"/>
    <mergeCell ref="A1:AO1"/>
    <mergeCell ref="A2:AO2"/>
    <mergeCell ref="AB3:AM3"/>
    <mergeCell ref="AN3:AO3"/>
    <mergeCell ref="E5:L5"/>
    <mergeCell ref="T5:V5"/>
  </mergeCells>
  <pageMargins left="0.25" right="0.25" top="0.75" bottom="0.75" header="0.3" footer="0.3"/>
  <pageSetup paperSize="9" scale="25" fitToHeight="11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7405-BD43-44D5-B0F8-ACEC2AB6130B}">
  <sheetPr>
    <tabColor theme="9" tint="-0.249977111117893"/>
    <pageSetUpPr fitToPage="1"/>
  </sheetPr>
  <dimension ref="A1:Z25"/>
  <sheetViews>
    <sheetView tabSelected="1" zoomScaleNormal="100" zoomScaleSheetLayoutView="85" workbookViewId="0">
      <selection activeCell="G26" sqref="G26"/>
    </sheetView>
  </sheetViews>
  <sheetFormatPr defaultColWidth="9.140625" defaultRowHeight="15" x14ac:dyDescent="0.25"/>
  <cols>
    <col min="1" max="1" width="19.28515625" style="64" customWidth="1"/>
    <col min="2" max="2" width="10.28515625" style="64" customWidth="1"/>
    <col min="3" max="3" width="12.7109375" style="64" customWidth="1"/>
    <col min="4" max="4" width="12.140625" style="64" customWidth="1"/>
    <col min="5" max="5" width="11.5703125" style="64" customWidth="1"/>
    <col min="6" max="6" width="11.42578125" style="64" customWidth="1"/>
    <col min="7" max="7" width="11.85546875" style="64" customWidth="1"/>
    <col min="8" max="8" width="8.7109375" style="64" customWidth="1"/>
    <col min="9" max="9" width="12.85546875" style="64" customWidth="1"/>
    <col min="10" max="10" width="10.42578125" style="64" customWidth="1"/>
    <col min="11" max="11" width="9.28515625" style="64" bestFit="1" customWidth="1"/>
    <col min="12" max="12" width="8.42578125" style="64" customWidth="1"/>
    <col min="13" max="13" width="9.28515625" style="64" bestFit="1" customWidth="1"/>
    <col min="14" max="14" width="9.28515625" style="64" customWidth="1"/>
    <col min="15" max="15" width="11.7109375" style="64" customWidth="1"/>
    <col min="16" max="16" width="13.7109375" style="64" customWidth="1"/>
    <col min="17" max="17" width="9.140625" style="64"/>
    <col min="18" max="21" width="9.28515625" style="64" bestFit="1" customWidth="1"/>
    <col min="22" max="23" width="9.140625" style="64"/>
    <col min="24" max="24" width="9.85546875" style="64" bestFit="1" customWidth="1"/>
    <col min="25" max="16384" width="9.140625" style="64"/>
  </cols>
  <sheetData>
    <row r="1" spans="1:26" ht="22.5" x14ac:dyDescent="0.25">
      <c r="A1" s="62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26" ht="18.75" x14ac:dyDescent="0.25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 t="s">
        <v>42</v>
      </c>
      <c r="O2" s="67"/>
      <c r="P2" s="64" t="s">
        <v>43</v>
      </c>
    </row>
    <row r="3" spans="1:26" ht="20.25" x14ac:dyDescent="0.25">
      <c r="A3" s="68" t="s">
        <v>44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26" ht="14.45" customHeight="1" x14ac:dyDescent="0.25">
      <c r="A4" s="69" t="s">
        <v>45</v>
      </c>
      <c r="B4" s="69" t="s">
        <v>46</v>
      </c>
      <c r="C4" s="70" t="s">
        <v>47</v>
      </c>
      <c r="D4" s="70" t="s">
        <v>48</v>
      </c>
      <c r="E4" s="70" t="s">
        <v>49</v>
      </c>
      <c r="F4" s="70" t="s">
        <v>50</v>
      </c>
      <c r="G4" s="71" t="s">
        <v>51</v>
      </c>
      <c r="H4" s="71"/>
      <c r="I4" s="71"/>
      <c r="J4" s="71" t="s">
        <v>52</v>
      </c>
      <c r="K4" s="71"/>
      <c r="L4" s="71"/>
      <c r="M4" s="71"/>
      <c r="N4" s="72"/>
      <c r="O4" s="73" t="s">
        <v>53</v>
      </c>
      <c r="P4" s="73" t="s">
        <v>54</v>
      </c>
    </row>
    <row r="5" spans="1:26" ht="33.75" customHeight="1" x14ac:dyDescent="0.25">
      <c r="A5" s="69"/>
      <c r="B5" s="69"/>
      <c r="C5" s="70"/>
      <c r="D5" s="70"/>
      <c r="E5" s="70"/>
      <c r="F5" s="70"/>
      <c r="G5" s="70" t="s">
        <v>55</v>
      </c>
      <c r="H5" s="70" t="s">
        <v>56</v>
      </c>
      <c r="I5" s="70" t="s">
        <v>57</v>
      </c>
      <c r="J5" s="71" t="s">
        <v>58</v>
      </c>
      <c r="K5" s="71" t="s">
        <v>59</v>
      </c>
      <c r="L5" s="71" t="s">
        <v>60</v>
      </c>
      <c r="M5" s="70" t="s">
        <v>61</v>
      </c>
      <c r="N5" s="74" t="s">
        <v>62</v>
      </c>
      <c r="O5" s="74"/>
      <c r="P5" s="74"/>
    </row>
    <row r="6" spans="1:26" ht="40.5" customHeight="1" x14ac:dyDescent="0.25">
      <c r="A6" s="69"/>
      <c r="B6" s="69"/>
      <c r="C6" s="70"/>
      <c r="D6" s="70"/>
      <c r="E6" s="70"/>
      <c r="F6" s="70"/>
      <c r="G6" s="70"/>
      <c r="H6" s="70"/>
      <c r="I6" s="70"/>
      <c r="J6" s="71"/>
      <c r="K6" s="71"/>
      <c r="L6" s="71"/>
      <c r="M6" s="70"/>
      <c r="N6" s="75"/>
      <c r="O6" s="75"/>
      <c r="P6" s="75"/>
    </row>
    <row r="7" spans="1:26" x14ac:dyDescent="0.25">
      <c r="A7" s="76">
        <v>1</v>
      </c>
      <c r="B7" s="77">
        <v>2</v>
      </c>
      <c r="C7" s="76">
        <v>3</v>
      </c>
      <c r="D7" s="77">
        <v>4</v>
      </c>
      <c r="E7" s="77">
        <v>5</v>
      </c>
      <c r="F7" s="77">
        <v>6</v>
      </c>
      <c r="G7" s="76">
        <v>7</v>
      </c>
      <c r="H7" s="77">
        <v>8</v>
      </c>
      <c r="I7" s="76">
        <v>9</v>
      </c>
      <c r="J7" s="77">
        <v>10</v>
      </c>
      <c r="K7" s="76">
        <v>11</v>
      </c>
      <c r="L7" s="77">
        <v>12</v>
      </c>
      <c r="M7" s="76">
        <v>13</v>
      </c>
      <c r="N7" s="76">
        <v>14</v>
      </c>
      <c r="O7" s="76">
        <v>15</v>
      </c>
      <c r="P7" s="76">
        <v>16</v>
      </c>
    </row>
    <row r="8" spans="1:26" ht="36" customHeight="1" x14ac:dyDescent="0.25">
      <c r="A8" s="78" t="s">
        <v>63</v>
      </c>
      <c r="B8" s="79">
        <v>45658</v>
      </c>
      <c r="C8" s="80">
        <f>('[4]3'!H34)/100+('[4]15'!E23)/100*5%+1.06+4.09</f>
        <v>15.766664060000002</v>
      </c>
      <c r="D8" s="81">
        <v>0</v>
      </c>
      <c r="E8" s="81">
        <v>0</v>
      </c>
      <c r="F8" s="81">
        <v>1.859E-3</v>
      </c>
      <c r="G8" s="81">
        <v>0</v>
      </c>
      <c r="H8" s="81">
        <v>0</v>
      </c>
      <c r="I8" s="81">
        <v>0</v>
      </c>
      <c r="J8" s="81">
        <v>0</v>
      </c>
      <c r="K8" s="82">
        <v>0</v>
      </c>
      <c r="L8" s="82">
        <v>0</v>
      </c>
      <c r="M8" s="82">
        <v>0</v>
      </c>
      <c r="N8" s="82">
        <v>0</v>
      </c>
      <c r="O8" s="81">
        <f>D8+E8+F8+G8+H8+I8+J8+K8+L8+M8+N8</f>
        <v>1.859E-3</v>
      </c>
      <c r="P8" s="83">
        <f>(O8/C8)*100</f>
        <v>1.17906996237478E-2</v>
      </c>
      <c r="X8" s="64">
        <f>4400*1200</f>
        <v>5280000</v>
      </c>
      <c r="Y8" s="64">
        <v>45</v>
      </c>
      <c r="Z8" s="64">
        <f>+X8-4500000</f>
        <v>780000</v>
      </c>
    </row>
    <row r="9" spans="1:26" ht="36" customHeight="1" x14ac:dyDescent="0.25">
      <c r="A9" s="84" t="s">
        <v>58</v>
      </c>
      <c r="B9" s="85"/>
      <c r="C9" s="83">
        <f>SUM(C8:C8)</f>
        <v>15.766664060000002</v>
      </c>
      <c r="D9" s="83">
        <f>SUM(D8:D8)</f>
        <v>0</v>
      </c>
      <c r="E9" s="83">
        <f>SUM(E8:E8)</f>
        <v>0</v>
      </c>
      <c r="F9" s="83">
        <f>SUM(F8:F8)</f>
        <v>1.859E-3</v>
      </c>
      <c r="G9" s="83">
        <f>SUM(G8:G8)</f>
        <v>0</v>
      </c>
      <c r="H9" s="83">
        <v>0</v>
      </c>
      <c r="I9" s="83">
        <f t="shared" ref="I9:N9" si="0">SUM(I8:I8)</f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>+D9+E9+F9+G9+I9+J9</f>
        <v>1.859E-3</v>
      </c>
      <c r="P9" s="86">
        <f>O9/C9*100</f>
        <v>1.17906996237478E-2</v>
      </c>
    </row>
    <row r="10" spans="1:26" x14ac:dyDescent="0.25">
      <c r="C10" s="87"/>
    </row>
    <row r="11" spans="1:26" x14ac:dyDescent="0.25">
      <c r="C11" s="87"/>
    </row>
    <row r="12" spans="1:26" x14ac:dyDescent="0.25">
      <c r="C12" s="87"/>
      <c r="O12" s="88"/>
    </row>
    <row r="13" spans="1:26" ht="15.75" x14ac:dyDescent="0.25">
      <c r="C13" s="89" t="s">
        <v>64</v>
      </c>
      <c r="D13" s="90" t="s">
        <v>65</v>
      </c>
      <c r="L13" s="88"/>
      <c r="O13" s="88"/>
    </row>
    <row r="14" spans="1:26" x14ac:dyDescent="0.25">
      <c r="C14" s="90"/>
      <c r="D14" s="90" t="s">
        <v>66</v>
      </c>
    </row>
    <row r="15" spans="1:26" x14ac:dyDescent="0.25">
      <c r="C15" s="90"/>
      <c r="D15" s="90" t="s">
        <v>67</v>
      </c>
    </row>
    <row r="17" spans="3:16" x14ac:dyDescent="0.25">
      <c r="P17" s="64">
        <v>11.85</v>
      </c>
    </row>
    <row r="18" spans="3:16" x14ac:dyDescent="0.25">
      <c r="C18" s="64">
        <v>4.5090111647000004</v>
      </c>
      <c r="P18" s="88">
        <f>+O9-P17</f>
        <v>-11.848141</v>
      </c>
    </row>
    <row r="19" spans="3:16" x14ac:dyDescent="0.25">
      <c r="C19" s="88"/>
    </row>
    <row r="21" spans="3:16" x14ac:dyDescent="0.25">
      <c r="K21" s="64">
        <v>13.58</v>
      </c>
    </row>
    <row r="22" spans="3:16" x14ac:dyDescent="0.25">
      <c r="K22" s="88">
        <v>1.0551723299999995</v>
      </c>
    </row>
    <row r="23" spans="3:16" x14ac:dyDescent="0.25">
      <c r="K23" s="64">
        <v>1.1299999999999999</v>
      </c>
    </row>
    <row r="24" spans="3:16" x14ac:dyDescent="0.25">
      <c r="K24" s="88">
        <f>+K21+K22+K23</f>
        <v>15.765172329999999</v>
      </c>
    </row>
    <row r="25" spans="3:16" x14ac:dyDescent="0.25">
      <c r="K25" s="88">
        <f>+K24-C8</f>
        <v>-1.4917300000032441E-3</v>
      </c>
    </row>
  </sheetData>
  <mergeCells count="22">
    <mergeCell ref="N5:N6"/>
    <mergeCell ref="A9:B9"/>
    <mergeCell ref="J4:M4"/>
    <mergeCell ref="O4:O6"/>
    <mergeCell ref="P4:P6"/>
    <mergeCell ref="G5:G6"/>
    <mergeCell ref="H5:H6"/>
    <mergeCell ref="I5:I6"/>
    <mergeCell ref="J5:J6"/>
    <mergeCell ref="K5:K6"/>
    <mergeCell ref="L5:L6"/>
    <mergeCell ref="M5:M6"/>
    <mergeCell ref="A1:P1"/>
    <mergeCell ref="N2:O2"/>
    <mergeCell ref="A3:P3"/>
    <mergeCell ref="A4:A6"/>
    <mergeCell ref="B4:B6"/>
    <mergeCell ref="C4:C6"/>
    <mergeCell ref="D4:D6"/>
    <mergeCell ref="E4:E6"/>
    <mergeCell ref="F4:F6"/>
    <mergeCell ref="G4:I4"/>
  </mergeCells>
  <pageMargins left="0.39370078740157483" right="0" top="0.63" bottom="0" header="0" footer="0"/>
  <pageSetup paperSize="9" scale="7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</vt:lpstr>
      <vt:lpstr>5.</vt:lpstr>
      <vt:lpstr>'3'!Print_Area</vt:lpstr>
      <vt:lpstr>'5.'!Print_Area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2025-03-13T10:20:33Z</dcterms:created>
  <dcterms:modified xsi:type="dcterms:W3CDTF">2025-03-13T10:21:19Z</dcterms:modified>
</cp:coreProperties>
</file>