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680" windowWidth="15600" windowHeight="8010" tabRatio="643" firstSheet="2" activeTab="9"/>
  </bookViews>
  <sheets>
    <sheet name="New b-form" sheetId="20" r:id="rId1"/>
    <sheet name="consumption" sheetId="1" r:id="rId2"/>
    <sheet name="VITAL PARAMETER KEM" sheetId="4" r:id="rId3"/>
    <sheet name="Energy Audit" sheetId="17" r:id="rId4"/>
    <sheet name="Max-Min" sheetId="10" r:id="rId5"/>
    <sheet name="66kv " sheetId="11" r:id="rId6"/>
    <sheet name="condition mon" sheetId="12" r:id="rId7"/>
    <sheet name="Sheet1" sheetId="7" r:id="rId8"/>
    <sheet name="major equip" sheetId="13" r:id="rId9"/>
    <sheet name="work report" sheetId="14" r:id="rId10"/>
    <sheet name="Sheet2" sheetId="21" r:id="rId11"/>
  </sheets>
  <definedNames>
    <definedName name="_xlnm.Print_Area" localSheetId="1">consumption!$A$1:$AJ$48</definedName>
  </definedNames>
  <calcPr calcId="124519"/>
  <fileRecoveryPr autoRecover="0"/>
</workbook>
</file>

<file path=xl/calcChain.xml><?xml version="1.0" encoding="utf-8"?>
<calcChain xmlns="http://schemas.openxmlformats.org/spreadsheetml/2006/main">
  <c r="I9" i="11"/>
  <c r="I14" i="1"/>
  <c r="O45"/>
  <c r="T23" i="4" l="1"/>
  <c r="T20"/>
  <c r="T21"/>
  <c r="T22"/>
  <c r="T19"/>
  <c r="T16"/>
  <c r="T17"/>
  <c r="T18"/>
  <c r="T15"/>
  <c r="S23"/>
  <c r="S20"/>
  <c r="S21"/>
  <c r="S22"/>
  <c r="S19"/>
  <c r="S16"/>
  <c r="S17"/>
  <c r="S18"/>
  <c r="S15"/>
  <c r="R23"/>
  <c r="R20"/>
  <c r="R21"/>
  <c r="R22"/>
  <c r="R19"/>
  <c r="R16"/>
  <c r="R17"/>
  <c r="R18"/>
  <c r="R15"/>
  <c r="Q23"/>
  <c r="Q20"/>
  <c r="Q21"/>
  <c r="Q22"/>
  <c r="Q19"/>
  <c r="Q16"/>
  <c r="Q17"/>
  <c r="Q18"/>
  <c r="Q15"/>
  <c r="N23"/>
  <c r="N20"/>
  <c r="N21"/>
  <c r="N22"/>
  <c r="N19"/>
  <c r="N16"/>
  <c r="N17"/>
  <c r="N18"/>
  <c r="N15"/>
  <c r="G39" i="1"/>
  <c r="AL24"/>
  <c r="AL25"/>
  <c r="AL26"/>
  <c r="AL28"/>
  <c r="AL31"/>
  <c r="AL32"/>
  <c r="AL33"/>
  <c r="AL34"/>
  <c r="AL23"/>
  <c r="K9" i="20" l="1"/>
  <c r="E16" i="4"/>
  <c r="E17"/>
  <c r="E18"/>
  <c r="E15"/>
  <c r="G23" i="1"/>
  <c r="I23" s="1"/>
  <c r="J7" i="20" l="1"/>
  <c r="J8"/>
  <c r="J9"/>
  <c r="J10"/>
  <c r="J18"/>
  <c r="J19"/>
  <c r="K19"/>
  <c r="K18"/>
  <c r="K10"/>
  <c r="K7"/>
  <c r="G17" i="1"/>
  <c r="I17" s="1"/>
  <c r="G21"/>
  <c r="G20"/>
  <c r="I20" s="1"/>
  <c r="D7" i="7"/>
  <c r="D8"/>
  <c r="D9"/>
  <c r="D6"/>
  <c r="D7" i="17"/>
  <c r="C5"/>
  <c r="D5"/>
  <c r="C4"/>
  <c r="D4"/>
  <c r="D8"/>
  <c r="D11"/>
  <c r="D12"/>
  <c r="D14"/>
  <c r="AJ23" i="1" l="1"/>
  <c r="AJ34"/>
  <c r="AJ32"/>
  <c r="AJ28"/>
  <c r="E4" i="17"/>
  <c r="G4" s="1"/>
  <c r="L18" i="20"/>
  <c r="L19"/>
  <c r="AJ33" i="1" l="1"/>
  <c r="AJ25"/>
  <c r="AJ31"/>
  <c r="AJ26"/>
  <c r="F12" i="17"/>
  <c r="C12"/>
  <c r="F26"/>
  <c r="D26"/>
  <c r="C26"/>
  <c r="D25"/>
  <c r="C25"/>
  <c r="F24"/>
  <c r="D24"/>
  <c r="C24"/>
  <c r="F23"/>
  <c r="D23"/>
  <c r="C23"/>
  <c r="F21"/>
  <c r="D21"/>
  <c r="C21"/>
  <c r="F20"/>
  <c r="D20"/>
  <c r="C20"/>
  <c r="F19"/>
  <c r="D19"/>
  <c r="C19"/>
  <c r="F18"/>
  <c r="D18"/>
  <c r="C18"/>
  <c r="F17"/>
  <c r="D17"/>
  <c r="C17"/>
  <c r="F16"/>
  <c r="D16"/>
  <c r="C16"/>
  <c r="F14"/>
  <c r="C14"/>
  <c r="F11"/>
  <c r="C11"/>
  <c r="F8"/>
  <c r="C8"/>
  <c r="F7"/>
  <c r="C7"/>
  <c r="F5"/>
  <c r="E24" l="1"/>
  <c r="G24" s="1"/>
  <c r="E12"/>
  <c r="G12" s="1"/>
  <c r="E20"/>
  <c r="G20" s="1"/>
  <c r="E18"/>
  <c r="G18" s="1"/>
  <c r="E16"/>
  <c r="G16" s="1"/>
  <c r="E11"/>
  <c r="G11" s="1"/>
  <c r="E5"/>
  <c r="G5" s="1"/>
  <c r="G6" s="1"/>
  <c r="E8"/>
  <c r="G8" s="1"/>
  <c r="E25"/>
  <c r="G25" s="1"/>
  <c r="E14"/>
  <c r="G14" s="1"/>
  <c r="E26"/>
  <c r="G26" s="1"/>
  <c r="E7"/>
  <c r="G7" s="1"/>
  <c r="E19"/>
  <c r="G19" s="1"/>
  <c r="E21"/>
  <c r="G21" s="1"/>
  <c r="E23"/>
  <c r="G23" s="1"/>
  <c r="E17"/>
  <c r="G17" s="1"/>
  <c r="F35" l="1"/>
  <c r="G9"/>
  <c r="F31" s="1"/>
  <c r="G13"/>
  <c r="G22"/>
  <c r="G27"/>
  <c r="F39" s="1"/>
  <c r="L9" i="20"/>
  <c r="L8"/>
  <c r="L12"/>
  <c r="L10"/>
  <c r="L7"/>
  <c r="G28" i="1"/>
  <c r="I28" s="1"/>
  <c r="F15" i="4"/>
  <c r="I39" i="1"/>
  <c r="P22" i="4"/>
  <c r="E22"/>
  <c r="F22" s="1"/>
  <c r="G14" i="1"/>
  <c r="G15" i="17" l="1"/>
  <c r="F43" s="1"/>
  <c r="F37"/>
  <c r="F33"/>
  <c r="AJ24" i="1"/>
  <c r="J15" i="4"/>
  <c r="V15" s="1"/>
  <c r="G28" i="17"/>
  <c r="U22" i="4"/>
  <c r="U15"/>
  <c r="G34" i="1"/>
  <c r="G33"/>
  <c r="G32"/>
  <c r="G31"/>
  <c r="G30"/>
  <c r="G27"/>
  <c r="G26"/>
  <c r="G25"/>
  <c r="G24"/>
  <c r="G18"/>
  <c r="G15"/>
  <c r="I15" s="1"/>
  <c r="F41" i="17" l="1"/>
  <c r="I21" i="1"/>
  <c r="I22" l="1"/>
  <c r="I24"/>
  <c r="I25"/>
  <c r="I27"/>
  <c r="I26"/>
  <c r="I31"/>
  <c r="I32"/>
  <c r="I33"/>
  <c r="J22" i="4" s="1"/>
  <c r="V22" s="1"/>
  <c r="I34" i="1"/>
  <c r="I29" l="1"/>
  <c r="I35"/>
  <c r="D13" i="7"/>
  <c r="E13" s="1"/>
  <c r="D12"/>
  <c r="E12" s="1"/>
  <c r="D11"/>
  <c r="E11" s="1"/>
  <c r="D10"/>
  <c r="E10" s="1"/>
  <c r="E9"/>
  <c r="E8"/>
  <c r="E7"/>
  <c r="J20" i="4"/>
  <c r="P17"/>
  <c r="P16"/>
  <c r="E14"/>
  <c r="U14" s="1"/>
  <c r="E13"/>
  <c r="U13" s="1"/>
  <c r="E20"/>
  <c r="U20" s="1"/>
  <c r="E21"/>
  <c r="F21" s="1"/>
  <c r="E23"/>
  <c r="F23" s="1"/>
  <c r="E19"/>
  <c r="U19" s="1"/>
  <c r="F17"/>
  <c r="U18"/>
  <c r="F16"/>
  <c r="E11"/>
  <c r="F11" s="1"/>
  <c r="L14"/>
  <c r="K14"/>
  <c r="L13"/>
  <c r="L11"/>
  <c r="K13"/>
  <c r="K11"/>
  <c r="J21"/>
  <c r="J23"/>
  <c r="I30" i="1"/>
  <c r="I36" s="1"/>
  <c r="AL38" s="1"/>
  <c r="I18"/>
  <c r="I19" s="1"/>
  <c r="J18" i="4"/>
  <c r="J17"/>
  <c r="P20" l="1"/>
  <c r="J14"/>
  <c r="O46" i="1"/>
  <c r="P23" i="4"/>
  <c r="J19"/>
  <c r="J16"/>
  <c r="V16" s="1"/>
  <c r="U17"/>
  <c r="F13"/>
  <c r="F14"/>
  <c r="U11"/>
  <c r="F19"/>
  <c r="V21"/>
  <c r="V17"/>
  <c r="U16"/>
  <c r="F18"/>
  <c r="V18" s="1"/>
  <c r="F20"/>
  <c r="V20" s="1"/>
  <c r="V23"/>
  <c r="U23"/>
  <c r="U21"/>
  <c r="V19" l="1"/>
  <c r="V14"/>
  <c r="J11"/>
  <c r="V11" s="1"/>
  <c r="J13" l="1"/>
  <c r="V13" s="1"/>
</calcChain>
</file>

<file path=xl/sharedStrings.xml><?xml version="1.0" encoding="utf-8"?>
<sst xmlns="http://schemas.openxmlformats.org/spreadsheetml/2006/main" count="643" uniqueCount="417">
  <si>
    <t>KARNATAKA POWER TRANSMISSION CORPORATION  LIMITED</t>
  </si>
  <si>
    <t>Nameof I/C Line and O/G 66KV Transformer, 11KV Bank,Feeders</t>
  </si>
  <si>
    <t>Reading</t>
  </si>
  <si>
    <t>Diffrence</t>
  </si>
  <si>
    <t>Meter Constant</t>
  </si>
  <si>
    <t>Consumption</t>
  </si>
  <si>
    <t>Peak Load</t>
  </si>
  <si>
    <t>Maximum Voltage</t>
  </si>
  <si>
    <t>Minimum Voltage</t>
  </si>
  <si>
    <t>Interruption</t>
  </si>
  <si>
    <t>Power Supply given</t>
  </si>
  <si>
    <t>Amps</t>
  </si>
  <si>
    <t>MWs</t>
  </si>
  <si>
    <t>Date</t>
  </si>
  <si>
    <t>Time</t>
  </si>
  <si>
    <t>KV</t>
  </si>
  <si>
    <t>TAP</t>
  </si>
  <si>
    <t>Faulty</t>
  </si>
  <si>
    <t>LC</t>
  </si>
  <si>
    <t>MSF</t>
  </si>
  <si>
    <t>3 Phase</t>
  </si>
  <si>
    <t>No</t>
  </si>
  <si>
    <t>Dur</t>
  </si>
  <si>
    <t>66 KV OG Line Nangli</t>
  </si>
  <si>
    <t>TOTAL</t>
  </si>
  <si>
    <t>Power Transformer I</t>
  </si>
  <si>
    <t>Power Transformer II</t>
  </si>
  <si>
    <t>Quarterly Maintenance</t>
  </si>
  <si>
    <t>ASISTANT EXECUTIVE ENGINEER [ ELE]</t>
  </si>
  <si>
    <t>ASISTANT  ENGINEER  [ MAINT ]</t>
  </si>
  <si>
    <t>TL AND SS DIVISSION, KPTCL</t>
  </si>
  <si>
    <t>66/11 KV MUSS, KPTCL.</t>
  </si>
  <si>
    <t>KOLAR</t>
  </si>
  <si>
    <t>KEMBODI</t>
  </si>
  <si>
    <r>
      <t xml:space="preserve">Open </t>
    </r>
    <r>
      <rPr>
        <b/>
        <sz val="10"/>
        <color theme="1"/>
        <rFont val="Calibri"/>
        <family val="2"/>
      </rPr>
      <t>∆</t>
    </r>
  </si>
  <si>
    <t>Present</t>
  </si>
  <si>
    <t>400/1</t>
  </si>
  <si>
    <t>100/1</t>
  </si>
  <si>
    <t>800/1</t>
  </si>
  <si>
    <t>200/1</t>
  </si>
  <si>
    <t xml:space="preserve"> LOSSES</t>
  </si>
  <si>
    <t>TRI to BANK I</t>
  </si>
  <si>
    <t>TRII to BANKII</t>
  </si>
  <si>
    <t>DATE</t>
  </si>
  <si>
    <t>DURATION</t>
  </si>
  <si>
    <t>KARNATAKA POWER TRANSMISSION CORPORATION LIMITED</t>
  </si>
  <si>
    <t>Sub station: KEMBODI</t>
  </si>
  <si>
    <t>TL&amp;SS Division : KOLAR</t>
  </si>
  <si>
    <t>Maint Circle: BRAZ</t>
  </si>
  <si>
    <t>Transmission Zone : Bangalore</t>
  </si>
  <si>
    <t>Sl No</t>
  </si>
  <si>
    <t>Particulars</t>
  </si>
  <si>
    <t>Capacity of Transformer/ feeder</t>
  </si>
  <si>
    <t>Peak Demand in MW</t>
  </si>
  <si>
    <t>Energy in MU</t>
  </si>
  <si>
    <t>Voltage recorded in kV</t>
  </si>
  <si>
    <t>Quantum of power supply in hours</t>
  </si>
  <si>
    <t>Loading factor
(3a)/(2a)</t>
  </si>
  <si>
    <t>Load factor
(5b)/[3b)*24* No of days in a month /1000]</t>
  </si>
  <si>
    <t>in A</t>
  </si>
  <si>
    <t>in MVA</t>
  </si>
  <si>
    <t>Normal</t>
  </si>
  <si>
    <t>Contingency</t>
  </si>
  <si>
    <t>Entitlement for the month</t>
  </si>
  <si>
    <t>Actual recording</t>
  </si>
  <si>
    <t>Max</t>
  </si>
  <si>
    <t>Min</t>
  </si>
  <si>
    <t>Three phase</t>
  </si>
  <si>
    <t>Open delta</t>
  </si>
  <si>
    <t>Scheduled</t>
  </si>
  <si>
    <t>Un scheduled</t>
  </si>
  <si>
    <t>Schd.</t>
  </si>
  <si>
    <t>Act.</t>
  </si>
  <si>
    <t>Nos</t>
  </si>
  <si>
    <t>Dur in hrs</t>
  </si>
  <si>
    <t xml:space="preserve">Nos </t>
  </si>
  <si>
    <t>in MW</t>
  </si>
  <si>
    <t>2a</t>
  </si>
  <si>
    <t>2b</t>
  </si>
  <si>
    <t>3a</t>
  </si>
  <si>
    <t>3b</t>
  </si>
  <si>
    <t>4a</t>
  </si>
  <si>
    <t>4b</t>
  </si>
  <si>
    <t>5a</t>
  </si>
  <si>
    <t>5b</t>
  </si>
  <si>
    <t>8a</t>
  </si>
  <si>
    <t>8b</t>
  </si>
  <si>
    <t>10a</t>
  </si>
  <si>
    <t>10b</t>
  </si>
  <si>
    <t>Sub-station</t>
  </si>
  <si>
    <t>Transformer-1</t>
  </si>
  <si>
    <t>Transformer-2</t>
  </si>
  <si>
    <t>F2-Abbani</t>
  </si>
  <si>
    <t>F3-Kembodi</t>
  </si>
  <si>
    <t>F-4 Holali(NJY)</t>
  </si>
  <si>
    <t>F-5 Lotus form</t>
  </si>
  <si>
    <t>F6-Vitapnahalli</t>
  </si>
  <si>
    <t>F7-Sisandra(NJY)</t>
  </si>
  <si>
    <t>F8-Ramasandra</t>
  </si>
  <si>
    <t>Remarks</t>
  </si>
  <si>
    <t>Duration of Maximum voltage beyond specified limits -- NIL</t>
  </si>
  <si>
    <t>Duration of Minimum voltage beyond specified limits -- NIL</t>
  </si>
  <si>
    <t xml:space="preserve"> </t>
  </si>
  <si>
    <t>KPTCL, KOLAR.</t>
  </si>
  <si>
    <t>MF</t>
  </si>
  <si>
    <t>BES 18311</t>
  </si>
  <si>
    <t>KAU06672</t>
  </si>
  <si>
    <t>100-1</t>
  </si>
  <si>
    <t>KAU06673</t>
  </si>
  <si>
    <t>Kembodi</t>
  </si>
  <si>
    <t>F4</t>
  </si>
  <si>
    <t>CAPACITOR BANK I</t>
  </si>
  <si>
    <t>CAPACITOR BANK II</t>
  </si>
  <si>
    <t>F5</t>
  </si>
  <si>
    <t>F7</t>
  </si>
  <si>
    <t>F2</t>
  </si>
  <si>
    <t xml:space="preserve">   Connected CT's Ratio</t>
  </si>
  <si>
    <t>Weekly  maintenance  on :-</t>
  </si>
  <si>
    <t xml:space="preserve">KARNATAKA POWER TRANSMISSION CORPORATION LIMITED </t>
  </si>
  <si>
    <t>FEEDERS NAME</t>
  </si>
  <si>
    <t>PEAK LOAD</t>
  </si>
  <si>
    <t xml:space="preserve"> FEEDERS DETAILS OF 66/11 KV MUSS  KEMBODI, KPTCL , TL&amp;SS  DIVISION , KPTCL, KOLAR</t>
  </si>
  <si>
    <t>FEEDER  NO</t>
  </si>
  <si>
    <t>F1</t>
  </si>
  <si>
    <t>F3</t>
  </si>
  <si>
    <t>F6</t>
  </si>
  <si>
    <t>F8</t>
  </si>
  <si>
    <t>F9</t>
  </si>
  <si>
    <t xml:space="preserve"> Abbani</t>
  </si>
  <si>
    <t xml:space="preserve"> Kembodi</t>
  </si>
  <si>
    <t>Holali</t>
  </si>
  <si>
    <t>Lotus</t>
  </si>
  <si>
    <t xml:space="preserve"> Vittapanahalli</t>
  </si>
  <si>
    <t xml:space="preserve"> Seesandra</t>
  </si>
  <si>
    <t xml:space="preserve"> Ramasandra</t>
  </si>
  <si>
    <t>TYPE OF FEEDER</t>
  </si>
  <si>
    <t>DAY</t>
  </si>
  <si>
    <t>NIGHT</t>
  </si>
  <si>
    <t xml:space="preserve">OPEN DELTA </t>
  </si>
  <si>
    <t xml:space="preserve">3 PH </t>
  </si>
  <si>
    <t>LS</t>
  </si>
  <si>
    <t>AGRI</t>
  </si>
  <si>
    <t>NJY</t>
  </si>
  <si>
    <t>AMPS</t>
  </si>
  <si>
    <t>24 Hrs</t>
  </si>
  <si>
    <t>OO.OO</t>
  </si>
  <si>
    <t>7Hrs</t>
  </si>
  <si>
    <t>18.00-2.00</t>
  </si>
  <si>
    <t>8Hrs</t>
  </si>
  <si>
    <t>9HRS</t>
  </si>
  <si>
    <t xml:space="preserve">NOTE </t>
  </si>
  <si>
    <t>TOTAL    3 PH</t>
  </si>
  <si>
    <t>Import</t>
  </si>
  <si>
    <t>F+Msf+Lc</t>
  </si>
  <si>
    <t>Duration</t>
  </si>
  <si>
    <t xml:space="preserve">SL NO </t>
  </si>
  <si>
    <t>DIVISION</t>
  </si>
  <si>
    <t>STATION NAME</t>
  </si>
  <si>
    <t>VTG CLASS(220/66/11KV )</t>
  </si>
  <si>
    <t>HV SIDE</t>
  </si>
  <si>
    <t>LV1 SIDE</t>
  </si>
  <si>
    <t>LV2 SIDE</t>
  </si>
  <si>
    <t>MAX VTG</t>
  </si>
  <si>
    <t>TIME</t>
  </si>
  <si>
    <t>MIN VTG</t>
  </si>
  <si>
    <t>I/C to TRI+TRII</t>
  </si>
  <si>
    <t>18.00-22.00</t>
  </si>
  <si>
    <t>6.00-10.30/13.30-18.00</t>
  </si>
  <si>
    <t>6.00-13.30 /16.30-18.00</t>
  </si>
  <si>
    <t>Assistant Executive Engineer (Ele),</t>
  </si>
  <si>
    <t>Kolar Nodal-1</t>
  </si>
  <si>
    <t>Nill</t>
  </si>
  <si>
    <t>STN Auxualarry/Peak load</t>
  </si>
  <si>
    <t xml:space="preserve">   </t>
  </si>
  <si>
    <t>11 KV Bank II DLMS</t>
  </si>
  <si>
    <t>11 KV Bank I DLMS</t>
  </si>
  <si>
    <t>Bank-1 consumption</t>
  </si>
  <si>
    <t>F 2 - Abbani  DLMS</t>
  </si>
  <si>
    <t>F 4 - Holali  DLMS</t>
  </si>
  <si>
    <t>F 3 - Kembodi  DLMS</t>
  </si>
  <si>
    <t>F5 - Lotus DLMS</t>
  </si>
  <si>
    <t>F6 - Vittapanahalli  DLMS</t>
  </si>
  <si>
    <t>F7 - Seesandra DLMS</t>
  </si>
  <si>
    <t>F8 - Ramasandra DLMS</t>
  </si>
  <si>
    <t>Previous</t>
  </si>
  <si>
    <t>Q0247345</t>
  </si>
  <si>
    <t xml:space="preserve">  </t>
  </si>
  <si>
    <t xml:space="preserve"> 66/11KV MUSS Kembodi KPTCL   </t>
  </si>
  <si>
    <t>Sl.
 No</t>
  </si>
  <si>
    <t>Line/ Eqpt.</t>
  </si>
  <si>
    <t>Unscheduled</t>
  </si>
  <si>
    <t xml:space="preserve">From </t>
  </si>
  <si>
    <t>To</t>
  </si>
  <si>
    <t>Assistant Executive Engineer(Ele.)</t>
  </si>
  <si>
    <t xml:space="preserve">  Assistant Engineer Ele</t>
  </si>
  <si>
    <t xml:space="preserve">   &amp; Nodal Officer-1, KPTCL</t>
  </si>
  <si>
    <t xml:space="preserve">    220KV R/S, KOLAR</t>
  </si>
  <si>
    <t>Sl. No</t>
  </si>
  <si>
    <t>Name of the Station</t>
  </si>
  <si>
    <t xml:space="preserve">Name of the Equipments </t>
  </si>
  <si>
    <t>Maintenanace done yes /No</t>
  </si>
  <si>
    <t>Date of recent maintenanance</t>
  </si>
  <si>
    <t>220KV Power Transformers</t>
  </si>
  <si>
    <t>66KV Power Transformers</t>
  </si>
  <si>
    <t>Current Transformers</t>
  </si>
  <si>
    <t>Induction type Potential Transformers</t>
  </si>
  <si>
    <t>Circuit Breakers</t>
  </si>
  <si>
    <t>11 KV Switchgear</t>
  </si>
  <si>
    <t>MCVCB</t>
  </si>
  <si>
    <t>PCVCB</t>
  </si>
  <si>
    <t>Yes</t>
  </si>
  <si>
    <t>Lightening Arresters</t>
  </si>
  <si>
    <t>Isolators</t>
  </si>
  <si>
    <t>Line Isolators</t>
  </si>
  <si>
    <t>Earth Isolators</t>
  </si>
  <si>
    <t>Battery Sets</t>
  </si>
  <si>
    <t>Battery charger</t>
  </si>
  <si>
    <t>Capacitor Banks</t>
  </si>
  <si>
    <t xml:space="preserve"> Other maintenanace </t>
  </si>
  <si>
    <t>Name of substation</t>
  </si>
  <si>
    <t>66/11kV MUSS Kembodi</t>
  </si>
  <si>
    <t>Utility/Owner of substation</t>
  </si>
  <si>
    <t>KPTCL</t>
  </si>
  <si>
    <t>Faulty Equipment</t>
  </si>
  <si>
    <t xml:space="preserve">Rating </t>
  </si>
  <si>
    <t>Make</t>
  </si>
  <si>
    <t>Sr No</t>
  </si>
  <si>
    <t>Year of manufacturing</t>
  </si>
  <si>
    <t>Year of commissioning</t>
  </si>
  <si>
    <t>Date and time of occurrence/discovery of fault</t>
  </si>
  <si>
    <t>Fauilt discvered during</t>
  </si>
  <si>
    <t>Present condtion of equipment</t>
  </si>
  <si>
    <t>Details of previous maintenance</t>
  </si>
  <si>
    <t>Details of previous failure</t>
  </si>
  <si>
    <t>Sequence of events/Description of fault</t>
  </si>
  <si>
    <t>Details of tests done after failure</t>
  </si>
  <si>
    <t>Conclusion/recommendations</t>
  </si>
  <si>
    <t>TABLE-A 
Details regarding the newly commissioned Transformers or Equiments /Erection or Installation/APW/ GCW works  carried out in various stations of BRAZ Circle</t>
  </si>
  <si>
    <t>Sl.No</t>
  </si>
  <si>
    <t>Name of the Division</t>
  </si>
  <si>
    <t>Name of the work</t>
  </si>
  <si>
    <t>Voltage Class</t>
  </si>
  <si>
    <t xml:space="preserve">Nomenclature of the Equipment </t>
  </si>
  <si>
    <t>Make , Serial No. and Specifications</t>
  </si>
  <si>
    <t>Date of Commission/
Erection</t>
  </si>
  <si>
    <t>Remarks if any</t>
  </si>
  <si>
    <t>TL &amp; SS Division Kolar</t>
  </si>
  <si>
    <t xml:space="preserve">66/11kV MUSS Kembodi </t>
  </si>
  <si>
    <t>…..</t>
  </si>
  <si>
    <t>TABLE-B
Details regarding replacement works in existing equipments carried out in various stations of BRAZ Circle</t>
  </si>
  <si>
    <t>Date of Replacement /
Erection</t>
  </si>
  <si>
    <t>66/11kV MUSS  Kembodi</t>
  </si>
  <si>
    <t>Note: Please furnish the above sought details of the works carried out within 5 th of every month without fail ,in future.</t>
  </si>
  <si>
    <t>Slno</t>
  </si>
  <si>
    <t>Nodal officer-1  KPTCL, Kolar</t>
  </si>
  <si>
    <t xml:space="preserve">66/11 KV MUSS KPTCL </t>
  </si>
  <si>
    <t>Assistant Engineer (Ele)</t>
  </si>
  <si>
    <t>KPTCL, Kembodi.</t>
  </si>
  <si>
    <t>Assistant  Engineer (Ele),</t>
  </si>
  <si>
    <t xml:space="preserve">      66/11KV MUSS</t>
  </si>
  <si>
    <t xml:space="preserve">                          Aaaistant Engineer(Ele)</t>
  </si>
  <si>
    <t xml:space="preserve">                                  66/11KV MUSS</t>
  </si>
  <si>
    <t xml:space="preserve">                                KPTCL, Kembodi</t>
  </si>
  <si>
    <t>66/11KV S/S Kembodi</t>
  </si>
  <si>
    <t>200-1</t>
  </si>
  <si>
    <t>F-9 Shapur DLMS</t>
  </si>
  <si>
    <t>F9-Shapur</t>
  </si>
  <si>
    <t>F 1 - Huttur DLMS</t>
  </si>
  <si>
    <t>F1-Hutturu</t>
  </si>
  <si>
    <t>B- FORMS OF IF POINTS</t>
  </si>
  <si>
    <t>NAME OF THE STATION:  66/11 KV MUSS Kembodi</t>
  </si>
  <si>
    <t>IF POINT SL.NO</t>
  </si>
  <si>
    <t>NAME OF THE DIVISION: TL &amp; SS Division Kolar</t>
  </si>
  <si>
    <t>Sl. No.</t>
  </si>
  <si>
    <t>SUB-STATION NAME</t>
  </si>
  <si>
    <t>PT Capacity/Name of the EHT/ Name of the IPP  with Voltage Class</t>
  </si>
  <si>
    <t>INTERFACE POINT</t>
  </si>
  <si>
    <t>METER TYPE</t>
  </si>
  <si>
    <t>CT RATIO</t>
  </si>
  <si>
    <t>METER SL.NO</t>
  </si>
  <si>
    <t>FLOW TYPE</t>
  </si>
  <si>
    <t>INITIAL</t>
  </si>
  <si>
    <t>FINAL</t>
  </si>
  <si>
    <t>CONSUMPTION (IN KWH)</t>
  </si>
  <si>
    <t>66/11 KV sub station Kembodi</t>
  </si>
  <si>
    <t>11KV/110V</t>
  </si>
  <si>
    <t>11kV Bank-1</t>
  </si>
  <si>
    <t>Secure, DLMS,P3E</t>
  </si>
  <si>
    <t>800/1 A</t>
  </si>
  <si>
    <t>FROM KPTCL</t>
  </si>
  <si>
    <t>TO KPTCL</t>
  </si>
  <si>
    <t>11kV Bank-2</t>
  </si>
  <si>
    <t>AUX-1</t>
  </si>
  <si>
    <t>Secure, non DLMS,</t>
  </si>
  <si>
    <t>150/5 A</t>
  </si>
  <si>
    <t>AUX-2</t>
  </si>
  <si>
    <t>Nil</t>
  </si>
  <si>
    <t xml:space="preserve">EHT </t>
  </si>
  <si>
    <t>IPP</t>
  </si>
  <si>
    <t>Transformer wise energy audit                                                                                                                                                                                                 ANNEXURE</t>
  </si>
  <si>
    <t>TRANSFORMER</t>
  </si>
  <si>
    <t>Connected Bank</t>
  </si>
  <si>
    <t>CONSUMPTION</t>
  </si>
  <si>
    <t>66/11kv s/s Kembodi</t>
  </si>
  <si>
    <t>12.5 MVA TRANSFORMER-1 (TAL make)</t>
  </si>
  <si>
    <t xml:space="preserve"> Bank-1</t>
  </si>
  <si>
    <t>Secure NON-DLMS</t>
  </si>
  <si>
    <t xml:space="preserve"> Bank-2</t>
  </si>
  <si>
    <t xml:space="preserve"> Assistant Engineer (Ele.)</t>
  </si>
  <si>
    <t>Executive Engineer (Ele.)</t>
  </si>
  <si>
    <t>66/11KV S/S Kembodi.</t>
  </si>
  <si>
    <t xml:space="preserve">     220/66/11kV R/S, KPTCL, </t>
  </si>
  <si>
    <t>TL&amp;SS Division, KPTCL,</t>
  </si>
  <si>
    <t xml:space="preserve">ASSESSED CONSUMPTION (1% TRANSFORMER LOSSES)IN  M.U </t>
  </si>
  <si>
    <t>TRANSFORMER HV READING-1% TRANSFORMER LOSS =IF POINT CONSUMPTION IN M.U</t>
  </si>
  <si>
    <t>8MVA TRANSFORMER-2 (SPEC Make)</t>
  </si>
  <si>
    <t>I/C to Banks</t>
  </si>
  <si>
    <t xml:space="preserve">   KARNATAKA POWER TRANSMISSION CORPORATION LIMITED</t>
  </si>
  <si>
    <t>SL NO</t>
  </si>
  <si>
    <t>EQUIPMENT</t>
  </si>
  <si>
    <t>PRESENT</t>
  </si>
  <si>
    <t>PREVIOUS</t>
  </si>
  <si>
    <t>DIFF.</t>
  </si>
  <si>
    <t>M.C.</t>
  </si>
  <si>
    <t>TRANSFORMER-1</t>
  </si>
  <si>
    <t>TRANSFORMER-2</t>
  </si>
  <si>
    <t>BANK-1</t>
  </si>
  <si>
    <t>BANK-2</t>
  </si>
  <si>
    <t>FEEDERS TOTAL</t>
  </si>
  <si>
    <t>NAME OF THE LINE/EQPT</t>
  </si>
  <si>
    <t>% LOSSES</t>
  </si>
  <si>
    <t>LINE   TO   TRANSFORMERS</t>
  </si>
  <si>
    <t>TRANSFORMER-1  TO  BANK-1</t>
  </si>
  <si>
    <t>TRANSFORMER-2  TO  BANK-2</t>
  </si>
  <si>
    <t>BANK-1  TO  FEEDERS</t>
  </si>
  <si>
    <t>BANK-2  TO  FEEDERS</t>
  </si>
  <si>
    <t>TRF  TO   BANKS</t>
  </si>
  <si>
    <t>LINE  TO   BANKS</t>
  </si>
  <si>
    <t>Asst. Executive  Engineer (Ele)</t>
  </si>
  <si>
    <t>Nodal Officer-1, KPTCL</t>
  </si>
  <si>
    <t xml:space="preserve">66/11KV Sub-Station </t>
  </si>
  <si>
    <t>220KV R/S, KOLAR</t>
  </si>
  <si>
    <t>BANK-1(Import)</t>
  </si>
  <si>
    <t>F 4 - Holali  (Import)</t>
  </si>
  <si>
    <t>F 1 - Huttur</t>
  </si>
  <si>
    <t xml:space="preserve">F 2 - Abbani  </t>
  </si>
  <si>
    <t xml:space="preserve">F 3 - Kembodi  </t>
  </si>
  <si>
    <t xml:space="preserve">F 4 - Holali  </t>
  </si>
  <si>
    <t xml:space="preserve">F-9 Shapur </t>
  </si>
  <si>
    <t xml:space="preserve">F5 - Lotus </t>
  </si>
  <si>
    <t xml:space="preserve">F6 - Vittapanahalli  </t>
  </si>
  <si>
    <t xml:space="preserve">F7 - Seesandra </t>
  </si>
  <si>
    <t xml:space="preserve">F8 - Ramasandra </t>
  </si>
  <si>
    <t>BANK-1 (Total)</t>
  </si>
  <si>
    <t>Hutturu</t>
  </si>
  <si>
    <t>Shapur</t>
  </si>
  <si>
    <t xml:space="preserve">TOTAL CAPACITY      - 1X12.5 MVA &amp; 1X8MVA </t>
  </si>
  <si>
    <t>TOTAL NJY FEEDERS -04</t>
  </si>
  <si>
    <t>TOTAL IDLE FEEDERS- 0</t>
  </si>
  <si>
    <t>TOTAL AGRI FEEDERS - 5</t>
  </si>
  <si>
    <t>TOTAL IND FEEDERS -  0</t>
  </si>
  <si>
    <t>24  Hrs</t>
  </si>
  <si>
    <t>Bank-1 &amp; Bank-2 consumption</t>
  </si>
  <si>
    <t>Bank-1 feeders consumption</t>
  </si>
  <si>
    <t>Bank-2 feeders consumption</t>
  </si>
  <si>
    <t>Total I/Cline consumption</t>
  </si>
  <si>
    <t xml:space="preserve">66KV I/C Line Kolar </t>
  </si>
  <si>
    <t>66KV I/C Line Kolar</t>
  </si>
  <si>
    <t>9:00 - 13:00</t>
  </si>
  <si>
    <t>13:00- 17:00</t>
  </si>
  <si>
    <t>11:00-15:00</t>
  </si>
  <si>
    <t>23:00-02:00</t>
  </si>
  <si>
    <t>02:00-05:00</t>
  </si>
  <si>
    <t>6.00-9:00 /13:00-18.00</t>
  </si>
  <si>
    <t>Transformer-1 12.5 MVA</t>
  </si>
  <si>
    <t xml:space="preserve"> TR-2 , INTERRUPTIONS</t>
  </si>
  <si>
    <t xml:space="preserve"> TR-1 , INTERRUPTIONS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</si>
  <si>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</si>
  <si>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Note:-1) 66 kv O/G Nangli line Load (Nangli,Mudiyanur, H.Gollahalli &amp; Byrkur)shifted to T.Gollahalli Station,on 05.09.2021 now it is in idle  condition.</t>
  </si>
  <si>
    <t>FEEDERS</t>
  </si>
  <si>
    <t>TOTAL HURS</t>
  </si>
  <si>
    <t>Daily maintenance:- Daily</t>
  </si>
  <si>
    <t>Load Shed</t>
  </si>
  <si>
    <t>Q0255800</t>
  </si>
  <si>
    <t>Tr-2 8 MVA</t>
  </si>
  <si>
    <t xml:space="preserve">                                             </t>
  </si>
  <si>
    <t>Mtr Slno.</t>
  </si>
  <si>
    <t>KAU06663</t>
  </si>
  <si>
    <t>KAU06666</t>
  </si>
  <si>
    <t>Q0247239</t>
  </si>
  <si>
    <t>Q0247359</t>
  </si>
  <si>
    <t>Q0255828</t>
  </si>
  <si>
    <t>Q0247188</t>
  </si>
  <si>
    <t>Q0247368</t>
  </si>
  <si>
    <t>Q0246984</t>
  </si>
  <si>
    <t>Q0247212</t>
  </si>
  <si>
    <t>Q0245131</t>
  </si>
  <si>
    <t>Q0247366</t>
  </si>
  <si>
    <r>
      <t>Details of Energy Consumption, Station Peak Load, Interruption, Major Equipments Commissioned / Failed of  66/11 KV MUSS Kembodi For The Month  of March-</t>
    </r>
    <r>
      <rPr>
        <b/>
        <sz val="11"/>
        <color rgb="FFFF0000"/>
        <rFont val="Calibri"/>
        <family val="2"/>
        <scheme val="minor"/>
      </rPr>
      <t xml:space="preserve">2025  </t>
    </r>
    <r>
      <rPr>
        <b/>
        <sz val="11"/>
        <color theme="1"/>
        <rFont val="Calibri"/>
        <family val="2"/>
        <scheme val="minor"/>
      </rPr>
      <t xml:space="preserve">                </t>
    </r>
  </si>
  <si>
    <r>
      <rPr>
        <b/>
        <sz val="14"/>
        <color theme="1"/>
        <rFont val="Book Antiqua"/>
        <family val="1"/>
      </rPr>
      <t>Vital parameters for the sub station for the month of March</t>
    </r>
    <r>
      <rPr>
        <b/>
        <sz val="14"/>
        <color rgb="FFFF0000"/>
        <rFont val="Book Antiqua"/>
        <family val="1"/>
      </rPr>
      <t>-2025</t>
    </r>
  </si>
  <si>
    <r>
      <t>66/11 KV Substation Kembodi MONTHLY ENERGY AUDIT FOR THE MONTH OF March</t>
    </r>
    <r>
      <rPr>
        <b/>
        <sz val="12"/>
        <color rgb="FFFF0000"/>
        <rFont val="Arial"/>
        <family val="2"/>
      </rPr>
      <t>-2025</t>
    </r>
  </si>
  <si>
    <t>MAXIMUM AND MINIMUM VOLTAGE OF STATION BUS  RECORDED DURING month of March-2025 Kembodi IN TRANSMISSION ZONE,BRAZ</t>
  </si>
  <si>
    <r>
      <t>STATEMENT SHOWING THE DETAILS OF TRANSMISSION ELEMENT OUTAGES FOR THE MONTH OF March</t>
    </r>
    <r>
      <rPr>
        <b/>
        <u/>
        <sz val="11"/>
        <color rgb="FFFF0000"/>
        <rFont val="Arial"/>
        <family val="2"/>
      </rPr>
      <t>-2025</t>
    </r>
  </si>
  <si>
    <r>
      <t>Condition Monitoring of station equipments  for the Month of March</t>
    </r>
    <r>
      <rPr>
        <sz val="16"/>
        <color rgb="FFFF0000"/>
        <rFont val="Book Antiqua"/>
        <family val="1"/>
      </rPr>
      <t>-2025</t>
    </r>
  </si>
  <si>
    <r>
      <t>Proforma for details of equipment failure</t>
    </r>
    <r>
      <rPr>
        <b/>
        <sz val="16"/>
        <color rgb="FFFF0000"/>
        <rFont val="Calibri"/>
        <family val="2"/>
        <scheme val="minor"/>
      </rPr>
      <t xml:space="preserve"> March-2025</t>
    </r>
    <r>
      <rPr>
        <b/>
        <sz val="16"/>
        <color theme="1"/>
        <rFont val="Calibri"/>
        <family val="2"/>
        <scheme val="minor"/>
      </rPr>
      <t xml:space="preserve">
( Information should be in detail and test reports should be furnished)</t>
    </r>
  </si>
  <si>
    <r>
      <t>MONTHLY WORKS REPORT OF BRAZ CIRCLE for March</t>
    </r>
    <r>
      <rPr>
        <b/>
        <sz val="12"/>
        <color rgb="FFFF0000"/>
        <rFont val="Calibri"/>
        <family val="2"/>
        <scheme val="minor"/>
      </rPr>
      <t>-2025</t>
    </r>
  </si>
  <si>
    <r>
      <t>MONTH :March</t>
    </r>
    <r>
      <rPr>
        <b/>
        <sz val="14"/>
        <color rgb="FFFF0000"/>
        <rFont val="Bookman Old Style"/>
        <family val="1"/>
      </rPr>
      <t>-2025</t>
    </r>
  </si>
  <si>
    <t>3/03,10/03,17/03,24/03,&amp;31/03/2025</t>
  </si>
  <si>
    <t>21.3.2025</t>
  </si>
  <si>
    <t>3/03,10/03,17/03,24/03, &amp; 31/3/2025</t>
  </si>
  <si>
    <t>01.03.2025</t>
  </si>
  <si>
    <t>21.03.2025</t>
  </si>
  <si>
    <t>21.03.2025 &amp; 29.03.2025</t>
  </si>
  <si>
    <t>06.03.2025</t>
  </si>
  <si>
    <t>Incoming &amp; O/G</t>
  </si>
  <si>
    <t>Availed LC for replacement of burnt out Bank-1 Y phase female contact.</t>
  </si>
  <si>
    <t>BES18311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</si>
</sst>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[h]:mm:ss;@"/>
    <numFmt numFmtId="168" formatCode="[$-F400]h:mm:ss\ AM/PM"/>
    <numFmt numFmtId="169" formatCode="0.00000"/>
  </numFmts>
  <fonts count="8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8"/>
      <name val="Tahoma"/>
      <family val="2"/>
    </font>
    <font>
      <b/>
      <sz val="8"/>
      <color indexed="8"/>
      <name val="Tahoma"/>
      <family val="2"/>
    </font>
    <font>
      <b/>
      <sz val="7"/>
      <name val="Tahoma"/>
      <family val="2"/>
    </font>
    <font>
      <sz val="8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reuchet"/>
    </font>
    <font>
      <b/>
      <sz val="12"/>
      <name val="trebuchet"/>
    </font>
    <font>
      <b/>
      <sz val="12"/>
      <name val="hebrew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Book Antiqua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mbria"/>
      <family val="2"/>
    </font>
    <font>
      <b/>
      <sz val="11"/>
      <color indexed="8"/>
      <name val="Cambria"/>
      <family val="1"/>
    </font>
    <font>
      <b/>
      <sz val="12"/>
      <color indexed="8"/>
      <name val="Cambria"/>
      <family val="1"/>
    </font>
    <font>
      <sz val="8"/>
      <color indexed="8"/>
      <name val="Cambria"/>
      <family val="1"/>
    </font>
    <font>
      <b/>
      <sz val="8"/>
      <color indexed="8"/>
      <name val="Cambria"/>
      <family val="1"/>
    </font>
    <font>
      <b/>
      <u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6"/>
      <color theme="1"/>
      <name val="Book Antiqua"/>
      <family val="1"/>
    </font>
    <font>
      <b/>
      <sz val="13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3"/>
      <name val="Book Antiqua"/>
      <family val="1"/>
    </font>
    <font>
      <sz val="12"/>
      <color theme="1"/>
      <name val="Century Gothic"/>
      <family val="2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u/>
      <sz val="22"/>
      <color theme="1"/>
      <name val="Bookman Old Style"/>
      <family val="1"/>
    </font>
    <font>
      <sz val="11"/>
      <color theme="1"/>
      <name val="Calibri"/>
      <family val="2"/>
    </font>
    <font>
      <b/>
      <sz val="16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Bookman Old Style"/>
      <family val="1"/>
    </font>
    <font>
      <sz val="14"/>
      <color theme="1"/>
      <name val="Calibri"/>
      <family val="2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8"/>
      <color theme="1"/>
      <name val="Bookman Old Style"/>
      <family val="1"/>
    </font>
    <font>
      <sz val="11"/>
      <color theme="1"/>
      <name val="Bookman Old Style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4"/>
      <color theme="1"/>
      <name val="Arial"/>
      <family val="2"/>
    </font>
    <font>
      <sz val="13"/>
      <color rgb="FF000000"/>
      <name val="Calibri"/>
      <family val="2"/>
      <scheme val="minor"/>
    </font>
    <font>
      <b/>
      <sz val="14"/>
      <color rgb="FFFF0000"/>
      <name val="Bookman Old Style"/>
      <family val="1"/>
    </font>
    <font>
      <sz val="16"/>
      <color rgb="FFFF0000"/>
      <name val="Book Antiqua"/>
      <family val="1"/>
    </font>
    <font>
      <b/>
      <u/>
      <sz val="11"/>
      <color rgb="FFFF0000"/>
      <name val="Arial"/>
      <family val="2"/>
    </font>
    <font>
      <b/>
      <sz val="11"/>
      <color rgb="FFFF0000"/>
      <name val="Cambria"/>
      <family val="1"/>
    </font>
    <font>
      <b/>
      <sz val="1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Book Antiqua"/>
      <family val="1"/>
    </font>
    <font>
      <b/>
      <sz val="10"/>
      <color rgb="FFFF0000"/>
      <name val="Calibri"/>
      <family val="2"/>
      <scheme val="minor"/>
    </font>
    <font>
      <b/>
      <sz val="10"/>
      <color indexed="8"/>
      <name val="SansSerif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0" fontId="35" fillId="0" borderId="0"/>
    <xf numFmtId="0" fontId="10" fillId="0" borderId="0"/>
    <xf numFmtId="0" fontId="57" fillId="0" borderId="0"/>
  </cellStyleXfs>
  <cellXfs count="505">
    <xf numFmtId="0" fontId="0" fillId="0" borderId="0" xfId="0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/>
    <xf numFmtId="2" fontId="0" fillId="0" borderId="0" xfId="0" applyNumberFormat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2" xfId="0" applyBorder="1"/>
    <xf numFmtId="0" fontId="0" fillId="0" borderId="0" xfId="0" applyBorder="1" applyAlignment="1"/>
    <xf numFmtId="0" fontId="12" fillId="0" borderId="0" xfId="0" applyFont="1"/>
    <xf numFmtId="0" fontId="13" fillId="0" borderId="0" xfId="0" applyFont="1"/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165" fontId="23" fillId="0" borderId="2" xfId="0" applyNumberFormat="1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left" vertical="center" wrapText="1"/>
    </xf>
    <xf numFmtId="2" fontId="26" fillId="0" borderId="2" xfId="0" applyNumberFormat="1" applyFont="1" applyBorder="1" applyAlignment="1">
      <alignment horizontal="left" vertical="center"/>
    </xf>
    <xf numFmtId="2" fontId="26" fillId="0" borderId="2" xfId="0" applyNumberFormat="1" applyFont="1" applyFill="1" applyBorder="1" applyAlignment="1">
      <alignment horizontal="left" vertical="center"/>
    </xf>
    <xf numFmtId="2" fontId="27" fillId="0" borderId="0" xfId="0" applyNumberFormat="1" applyFont="1" applyBorder="1" applyAlignment="1">
      <alignment horizontal="left" vertical="center"/>
    </xf>
    <xf numFmtId="166" fontId="0" fillId="0" borderId="0" xfId="0" applyNumberFormat="1"/>
    <xf numFmtId="0" fontId="0" fillId="0" borderId="0" xfId="0" applyBorder="1"/>
    <xf numFmtId="0" fontId="0" fillId="0" borderId="0" xfId="0" applyFill="1"/>
    <xf numFmtId="0" fontId="13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165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2" fillId="0" borderId="0" xfId="0" applyFont="1" applyAlignment="1"/>
    <xf numFmtId="0" fontId="0" fillId="0" borderId="2" xfId="0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" fontId="31" fillId="0" borderId="2" xfId="0" applyNumberFormat="1" applyFont="1" applyFill="1" applyBorder="1" applyAlignment="1">
      <alignment horizontal="center" vertical="center" wrapText="1"/>
    </xf>
    <xf numFmtId="2" fontId="31" fillId="0" borderId="2" xfId="0" applyNumberFormat="1" applyFont="1" applyFill="1" applyBorder="1" applyAlignment="1">
      <alignment horizontal="center" vertical="center" wrapText="1"/>
    </xf>
    <xf numFmtId="1" fontId="29" fillId="0" borderId="2" xfId="1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2" fontId="29" fillId="0" borderId="2" xfId="0" applyNumberFormat="1" applyFont="1" applyFill="1" applyBorder="1" applyAlignment="1">
      <alignment horizontal="center" vertical="center" wrapText="1"/>
    </xf>
    <xf numFmtId="165" fontId="25" fillId="0" borderId="14" xfId="0" applyNumberFormat="1" applyFont="1" applyFill="1" applyBorder="1" applyAlignment="1">
      <alignment horizontal="center" vertical="center" wrapText="1"/>
    </xf>
    <xf numFmtId="165" fontId="23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6" fontId="0" fillId="0" borderId="0" xfId="0" applyNumberFormat="1"/>
    <xf numFmtId="19" fontId="0" fillId="0" borderId="0" xfId="0" applyNumberFormat="1"/>
    <xf numFmtId="0" fontId="35" fillId="0" borderId="4" xfId="2" applyBorder="1" applyAlignment="1">
      <alignment horizontal="center"/>
    </xf>
    <xf numFmtId="0" fontId="35" fillId="0" borderId="12" xfId="2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8" fillId="5" borderId="2" xfId="2" applyFont="1" applyFill="1" applyBorder="1" applyAlignment="1">
      <alignment horizontal="center" vertical="center" wrapText="1"/>
    </xf>
    <xf numFmtId="0" fontId="38" fillId="6" borderId="2" xfId="2" applyFont="1" applyFill="1" applyBorder="1" applyAlignment="1">
      <alignment horizontal="center" vertical="center" wrapText="1"/>
    </xf>
    <xf numFmtId="0" fontId="38" fillId="7" borderId="2" xfId="2" applyFont="1" applyFill="1" applyBorder="1" applyAlignment="1">
      <alignment horizontal="center" vertical="center" wrapText="1"/>
    </xf>
    <xf numFmtId="0" fontId="38" fillId="0" borderId="2" xfId="2" applyFont="1" applyBorder="1" applyAlignment="1">
      <alignment horizontal="center"/>
    </xf>
    <xf numFmtId="16" fontId="38" fillId="0" borderId="2" xfId="2" applyNumberFormat="1" applyFont="1" applyBorder="1" applyAlignment="1">
      <alignment horizontal="center"/>
    </xf>
    <xf numFmtId="46" fontId="38" fillId="0" borderId="2" xfId="2" applyNumberFormat="1" applyFont="1" applyBorder="1" applyAlignment="1">
      <alignment horizontal="center"/>
    </xf>
    <xf numFmtId="0" fontId="38" fillId="0" borderId="2" xfId="2" applyNumberFormat="1" applyFont="1" applyBorder="1" applyAlignment="1">
      <alignment horizontal="center"/>
    </xf>
    <xf numFmtId="14" fontId="38" fillId="0" borderId="2" xfId="2" applyNumberFormat="1" applyFont="1" applyBorder="1" applyAlignment="1">
      <alignment horizontal="center"/>
    </xf>
    <xf numFmtId="21" fontId="38" fillId="0" borderId="2" xfId="2" applyNumberFormat="1" applyFont="1" applyBorder="1" applyAlignment="1">
      <alignment horizontal="center"/>
    </xf>
    <xf numFmtId="0" fontId="39" fillId="0" borderId="2" xfId="2" applyFont="1" applyBorder="1" applyAlignment="1">
      <alignment horizontal="center"/>
    </xf>
    <xf numFmtId="21" fontId="39" fillId="0" borderId="2" xfId="2" applyNumberFormat="1" applyFont="1" applyBorder="1" applyAlignment="1">
      <alignment horizontal="center"/>
    </xf>
    <xf numFmtId="14" fontId="39" fillId="0" borderId="2" xfId="2" applyNumberFormat="1" applyFont="1" applyBorder="1" applyAlignment="1">
      <alignment horizontal="center"/>
    </xf>
    <xf numFmtId="0" fontId="0" fillId="2" borderId="0" xfId="0" applyFill="1"/>
    <xf numFmtId="0" fontId="5" fillId="0" borderId="2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20" fontId="39" fillId="0" borderId="2" xfId="2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2" fillId="0" borderId="2" xfId="0" applyFont="1" applyBorder="1" applyAlignment="1">
      <alignment horizontal="center" vertical="center" wrapText="1"/>
    </xf>
    <xf numFmtId="20" fontId="4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167" fontId="46" fillId="0" borderId="0" xfId="0" applyNumberFormat="1" applyFont="1" applyBorder="1" applyAlignment="1">
      <alignment vertical="center"/>
    </xf>
    <xf numFmtId="1" fontId="13" fillId="0" borderId="0" xfId="0" applyNumberFormat="1" applyFont="1" applyBorder="1" applyAlignment="1">
      <alignment horizontal="center" vertical="center"/>
    </xf>
    <xf numFmtId="167" fontId="43" fillId="0" borderId="0" xfId="0" applyNumberFormat="1" applyFont="1" applyBorder="1" applyAlignment="1">
      <alignment horizontal="center" vertical="center" wrapText="1"/>
    </xf>
    <xf numFmtId="167" fontId="46" fillId="0" borderId="0" xfId="0" applyNumberFormat="1" applyFont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48" fillId="0" borderId="2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center"/>
    </xf>
    <xf numFmtId="0" fontId="48" fillId="0" borderId="2" xfId="0" applyFont="1" applyFill="1" applyBorder="1" applyAlignment="1">
      <alignment horizontal="left" vertical="center" wrapText="1"/>
    </xf>
    <xf numFmtId="0" fontId="52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horizontal="left" vertical="center" wrapText="1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 wrapText="1"/>
    </xf>
    <xf numFmtId="0" fontId="55" fillId="0" borderId="0" xfId="0" applyFont="1"/>
    <xf numFmtId="0" fontId="55" fillId="0" borderId="0" xfId="0" applyFont="1" applyAlignment="1"/>
    <xf numFmtId="0" fontId="55" fillId="0" borderId="0" xfId="0" applyFont="1" applyAlignment="1">
      <alignment wrapText="1"/>
    </xf>
    <xf numFmtId="0" fontId="55" fillId="0" borderId="0" xfId="0" applyFont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 wrapText="1"/>
    </xf>
    <xf numFmtId="14" fontId="5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5" fillId="0" borderId="2" xfId="0" applyFont="1" applyBorder="1" applyAlignment="1">
      <alignment vertical="center" wrapText="1"/>
    </xf>
    <xf numFmtId="0" fontId="55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vertical="center" wrapText="1"/>
    </xf>
    <xf numFmtId="0" fontId="53" fillId="0" borderId="2" xfId="0" applyFont="1" applyBorder="1" applyAlignment="1">
      <alignment horizontal="center" vertical="center"/>
    </xf>
    <xf numFmtId="0" fontId="1" fillId="0" borderId="0" xfId="0" applyFont="1"/>
    <xf numFmtId="14" fontId="42" fillId="0" borderId="11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7" fillId="0" borderId="0" xfId="0" applyFont="1" applyAlignment="1">
      <alignment horizontal="right"/>
    </xf>
    <xf numFmtId="166" fontId="29" fillId="2" borderId="2" xfId="0" applyNumberFormat="1" applyFont="1" applyFill="1" applyBorder="1" applyAlignment="1">
      <alignment horizontal="center" vertical="center" wrapText="1"/>
    </xf>
    <xf numFmtId="1" fontId="29" fillId="2" borderId="2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4" fontId="0" fillId="0" borderId="2" xfId="0" applyNumberFormat="1" applyBorder="1"/>
    <xf numFmtId="0" fontId="59" fillId="0" borderId="0" xfId="4" applyFont="1"/>
    <xf numFmtId="0" fontId="57" fillId="0" borderId="0" xfId="4" applyFont="1" applyAlignment="1"/>
    <xf numFmtId="0" fontId="61" fillId="0" borderId="44" xfId="4" applyFont="1" applyBorder="1" applyAlignment="1">
      <alignment vertical="center"/>
    </xf>
    <xf numFmtId="0" fontId="62" fillId="0" borderId="44" xfId="4" applyFont="1" applyBorder="1" applyAlignment="1">
      <alignment horizontal="left"/>
    </xf>
    <xf numFmtId="0" fontId="62" fillId="0" borderId="45" xfId="4" applyFont="1" applyBorder="1" applyAlignment="1">
      <alignment horizontal="left"/>
    </xf>
    <xf numFmtId="0" fontId="63" fillId="0" borderId="0" xfId="4" applyFont="1"/>
    <xf numFmtId="0" fontId="61" fillId="0" borderId="0" xfId="4" applyFont="1" applyAlignment="1">
      <alignment vertical="center"/>
    </xf>
    <xf numFmtId="0" fontId="62" fillId="0" borderId="0" xfId="4" applyFont="1" applyAlignment="1">
      <alignment horizontal="left"/>
    </xf>
    <xf numFmtId="0" fontId="62" fillId="0" borderId="47" xfId="4" applyFont="1" applyBorder="1" applyAlignment="1">
      <alignment horizontal="left"/>
    </xf>
    <xf numFmtId="0" fontId="62" fillId="0" borderId="46" xfId="4" applyFont="1" applyBorder="1" applyAlignment="1">
      <alignment horizontal="center"/>
    </xf>
    <xf numFmtId="0" fontId="62" fillId="0" borderId="0" xfId="4" applyFont="1"/>
    <xf numFmtId="0" fontId="62" fillId="0" borderId="0" xfId="4" applyFont="1" applyAlignment="1">
      <alignment horizontal="center"/>
    </xf>
    <xf numFmtId="0" fontId="62" fillId="0" borderId="47" xfId="4" applyFont="1" applyBorder="1" applyAlignment="1">
      <alignment horizontal="center"/>
    </xf>
    <xf numFmtId="0" fontId="61" fillId="0" borderId="48" xfId="4" applyFont="1" applyBorder="1" applyAlignment="1">
      <alignment vertical="center"/>
    </xf>
    <xf numFmtId="0" fontId="61" fillId="0" borderId="36" xfId="4" applyFont="1" applyBorder="1" applyAlignment="1">
      <alignment horizontal="center" vertical="center" wrapText="1"/>
    </xf>
    <xf numFmtId="0" fontId="61" fillId="0" borderId="42" xfId="4" applyFont="1" applyBorder="1" applyAlignment="1">
      <alignment horizontal="center" vertical="center" wrapText="1"/>
    </xf>
    <xf numFmtId="0" fontId="61" fillId="0" borderId="42" xfId="4" applyFont="1" applyBorder="1" applyAlignment="1">
      <alignment horizontal="center" vertical="center"/>
    </xf>
    <xf numFmtId="0" fontId="61" fillId="0" borderId="37" xfId="4" applyFont="1" applyBorder="1" applyAlignment="1">
      <alignment horizontal="center" vertical="center" wrapText="1"/>
    </xf>
    <xf numFmtId="0" fontId="62" fillId="0" borderId="42" xfId="4" applyFont="1" applyBorder="1" applyAlignment="1">
      <alignment vertical="center"/>
    </xf>
    <xf numFmtId="0" fontId="62" fillId="0" borderId="42" xfId="4" applyFont="1" applyBorder="1" applyAlignment="1">
      <alignment horizontal="center" vertical="center"/>
    </xf>
    <xf numFmtId="0" fontId="62" fillId="0" borderId="37" xfId="4" applyFont="1" applyBorder="1" applyAlignment="1">
      <alignment horizontal="center" vertical="center"/>
    </xf>
    <xf numFmtId="0" fontId="56" fillId="0" borderId="49" xfId="4" applyFont="1" applyBorder="1"/>
    <xf numFmtId="0" fontId="62" fillId="0" borderId="2" xfId="4" applyFont="1" applyBorder="1" applyAlignment="1">
      <alignment horizontal="center" vertical="center"/>
    </xf>
    <xf numFmtId="0" fontId="62" fillId="0" borderId="2" xfId="4" applyFont="1" applyBorder="1" applyAlignment="1">
      <alignment horizontal="center" vertical="center" wrapText="1"/>
    </xf>
    <xf numFmtId="0" fontId="62" fillId="0" borderId="35" xfId="4" applyFont="1" applyBorder="1" applyAlignment="1">
      <alignment horizontal="center" vertical="center" wrapText="1"/>
    </xf>
    <xf numFmtId="0" fontId="62" fillId="0" borderId="36" xfId="4" applyFont="1" applyBorder="1" applyAlignment="1">
      <alignment horizontal="center" vertical="center" wrapText="1"/>
    </xf>
    <xf numFmtId="0" fontId="61" fillId="9" borderId="42" xfId="4" applyFont="1" applyFill="1" applyBorder="1" applyAlignment="1">
      <alignment vertical="center" wrapText="1"/>
    </xf>
    <xf numFmtId="0" fontId="61" fillId="9" borderId="42" xfId="4" applyFont="1" applyFill="1" applyBorder="1" applyAlignment="1">
      <alignment horizontal="center" vertical="center"/>
    </xf>
    <xf numFmtId="0" fontId="62" fillId="9" borderId="42" xfId="4" applyFont="1" applyFill="1" applyBorder="1" applyAlignment="1">
      <alignment horizontal="center" vertical="center"/>
    </xf>
    <xf numFmtId="0" fontId="63" fillId="0" borderId="0" xfId="4" applyFont="1" applyAlignment="1">
      <alignment vertical="center"/>
    </xf>
    <xf numFmtId="0" fontId="59" fillId="0" borderId="0" xfId="4" applyFont="1" applyAlignment="1">
      <alignment vertical="center"/>
    </xf>
    <xf numFmtId="0" fontId="62" fillId="0" borderId="2" xfId="4" applyFont="1" applyBorder="1" applyAlignment="1">
      <alignment horizontal="center"/>
    </xf>
    <xf numFmtId="0" fontId="62" fillId="0" borderId="38" xfId="4" applyFont="1" applyBorder="1" applyAlignment="1">
      <alignment horizontal="center" vertical="center" wrapText="1"/>
    </xf>
    <xf numFmtId="0" fontId="61" fillId="9" borderId="42" xfId="4" applyFont="1" applyFill="1" applyBorder="1" applyAlignment="1">
      <alignment horizontal="center" vertical="center" wrapText="1"/>
    </xf>
    <xf numFmtId="0" fontId="62" fillId="0" borderId="42" xfId="4" applyFont="1" applyBorder="1" applyAlignment="1">
      <alignment horizontal="center" vertical="center" wrapText="1"/>
    </xf>
    <xf numFmtId="0" fontId="62" fillId="0" borderId="42" xfId="4" applyFont="1" applyBorder="1"/>
    <xf numFmtId="0" fontId="62" fillId="10" borderId="2" xfId="4" applyFont="1" applyFill="1" applyBorder="1" applyAlignment="1">
      <alignment horizontal="center" vertical="center"/>
    </xf>
    <xf numFmtId="0" fontId="62" fillId="10" borderId="2" xfId="4" applyFont="1" applyFill="1" applyBorder="1" applyAlignment="1">
      <alignment horizontal="center" vertical="center" wrapText="1"/>
    </xf>
    <xf numFmtId="0" fontId="62" fillId="10" borderId="35" xfId="4" applyFont="1" applyFill="1" applyBorder="1" applyAlignment="1">
      <alignment horizontal="center" vertical="center" wrapText="1"/>
    </xf>
    <xf numFmtId="0" fontId="62" fillId="10" borderId="42" xfId="4" applyFont="1" applyFill="1" applyBorder="1" applyAlignment="1">
      <alignment horizontal="center" vertical="center"/>
    </xf>
    <xf numFmtId="0" fontId="62" fillId="10" borderId="36" xfId="4" applyFont="1" applyFill="1" applyBorder="1" applyAlignment="1">
      <alignment horizontal="center" vertical="center"/>
    </xf>
    <xf numFmtId="0" fontId="61" fillId="10" borderId="42" xfId="4" applyFont="1" applyFill="1" applyBorder="1" applyAlignment="1">
      <alignment horizontal="center" vertical="center"/>
    </xf>
    <xf numFmtId="0" fontId="63" fillId="10" borderId="0" xfId="4" applyFont="1" applyFill="1" applyBorder="1"/>
    <xf numFmtId="0" fontId="59" fillId="10" borderId="0" xfId="4" applyFont="1" applyFill="1" applyBorder="1"/>
    <xf numFmtId="0" fontId="57" fillId="2" borderId="0" xfId="4" applyFont="1" applyFill="1" applyAlignment="1"/>
    <xf numFmtId="0" fontId="62" fillId="10" borderId="38" xfId="4" applyFont="1" applyFill="1" applyBorder="1" applyAlignment="1">
      <alignment horizontal="center" vertical="center"/>
    </xf>
    <xf numFmtId="0" fontId="61" fillId="0" borderId="52" xfId="4" applyFont="1" applyBorder="1" applyAlignment="1">
      <alignment vertical="center"/>
    </xf>
    <xf numFmtId="0" fontId="61" fillId="0" borderId="53" xfId="4" applyFont="1" applyBorder="1" applyAlignment="1">
      <alignment vertical="center"/>
    </xf>
    <xf numFmtId="0" fontId="61" fillId="0" borderId="54" xfId="4" applyFont="1" applyBorder="1" applyAlignment="1">
      <alignment vertical="center"/>
    </xf>
    <xf numFmtId="0" fontId="61" fillId="0" borderId="36" xfId="4" applyFont="1" applyBorder="1" applyAlignment="1">
      <alignment horizontal="center" vertical="center"/>
    </xf>
    <xf numFmtId="0" fontId="62" fillId="0" borderId="36" xfId="4" applyFont="1" applyBorder="1" applyAlignment="1">
      <alignment horizontal="center" vertical="center"/>
    </xf>
    <xf numFmtId="0" fontId="61" fillId="0" borderId="38" xfId="4" applyFont="1" applyBorder="1" applyAlignment="1">
      <alignment horizontal="center" vertical="center"/>
    </xf>
    <xf numFmtId="0" fontId="62" fillId="0" borderId="0" xfId="4" applyFont="1" applyAlignment="1">
      <alignment horizontal="center" vertical="center"/>
    </xf>
    <xf numFmtId="0" fontId="62" fillId="0" borderId="0" xfId="4" applyFont="1" applyAlignment="1">
      <alignment horizontal="center" vertical="center" wrapText="1"/>
    </xf>
    <xf numFmtId="0" fontId="66" fillId="0" borderId="0" xfId="4" applyFont="1" applyAlignment="1">
      <alignment horizontal="center" vertical="center"/>
    </xf>
    <xf numFmtId="14" fontId="61" fillId="9" borderId="42" xfId="4" applyNumberFormat="1" applyFont="1" applyFill="1" applyBorder="1" applyAlignment="1">
      <alignment horizontal="center" vertical="center"/>
    </xf>
    <xf numFmtId="0" fontId="67" fillId="0" borderId="0" xfId="4" applyFont="1"/>
    <xf numFmtId="0" fontId="67" fillId="0" borderId="0" xfId="4" applyFont="1" applyAlignment="1">
      <alignment horizontal="center"/>
    </xf>
    <xf numFmtId="0" fontId="62" fillId="0" borderId="39" xfId="4" applyFont="1" applyBorder="1" applyAlignment="1">
      <alignment horizontal="center" vertical="center" wrapText="1"/>
    </xf>
    <xf numFmtId="0" fontId="63" fillId="0" borderId="42" xfId="4" applyFont="1" applyBorder="1" applyAlignment="1">
      <alignment horizontal="center" vertical="center"/>
    </xf>
    <xf numFmtId="0" fontId="62" fillId="0" borderId="57" xfId="4" applyFont="1" applyBorder="1"/>
    <xf numFmtId="0" fontId="62" fillId="0" borderId="0" xfId="4" applyFont="1" applyAlignment="1">
      <alignment vertical="center"/>
    </xf>
    <xf numFmtId="0" fontId="62" fillId="0" borderId="0" xfId="4" applyFont="1" applyAlignment="1"/>
    <xf numFmtId="0" fontId="59" fillId="0" borderId="0" xfId="4" applyFont="1" applyAlignment="1">
      <alignment horizontal="center"/>
    </xf>
    <xf numFmtId="14" fontId="45" fillId="0" borderId="11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/>
    </xf>
    <xf numFmtId="0" fontId="55" fillId="0" borderId="16" xfId="0" applyFont="1" applyBorder="1" applyAlignment="1">
      <alignment horizontal="center"/>
    </xf>
    <xf numFmtId="0" fontId="55" fillId="0" borderId="17" xfId="0" applyFont="1" applyBorder="1" applyAlignment="1">
      <alignment horizont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8" fillId="0" borderId="0" xfId="0" applyFont="1"/>
    <xf numFmtId="0" fontId="41" fillId="0" borderId="2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69" fillId="0" borderId="2" xfId="0" applyFont="1" applyFill="1" applyBorder="1" applyAlignment="1">
      <alignment horizontal="center"/>
    </xf>
    <xf numFmtId="0" fontId="69" fillId="0" borderId="2" xfId="0" applyFont="1" applyBorder="1" applyAlignment="1">
      <alignment horizontal="center" vertical="center"/>
    </xf>
    <xf numFmtId="0" fontId="70" fillId="11" borderId="2" xfId="0" applyFont="1" applyFill="1" applyBorder="1" applyAlignment="1">
      <alignment horizontal="center" vertical="center"/>
    </xf>
    <xf numFmtId="0" fontId="69" fillId="0" borderId="2" xfId="0" applyFont="1" applyFill="1" applyBorder="1" applyAlignment="1">
      <alignment vertical="center" wrapText="1"/>
    </xf>
    <xf numFmtId="0" fontId="69" fillId="0" borderId="14" xfId="0" applyFont="1" applyBorder="1" applyAlignment="1">
      <alignment horizontal="center" vertical="center"/>
    </xf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 applyAlignment="1"/>
    <xf numFmtId="0" fontId="70" fillId="0" borderId="0" xfId="0" applyFont="1" applyBorder="1" applyAlignment="1">
      <alignment horizontal="center"/>
    </xf>
    <xf numFmtId="0" fontId="71" fillId="0" borderId="13" xfId="0" applyFont="1" applyFill="1" applyBorder="1" applyAlignment="1">
      <alignment horizontal="center"/>
    </xf>
    <xf numFmtId="49" fontId="13" fillId="0" borderId="0" xfId="4" applyNumberFormat="1" applyFont="1" applyBorder="1" applyAlignment="1" applyProtection="1">
      <alignment vertical="center"/>
    </xf>
    <xf numFmtId="0" fontId="13" fillId="0" borderId="0" xfId="4" applyFont="1" applyAlignment="1">
      <alignment vertical="center"/>
    </xf>
    <xf numFmtId="2" fontId="6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3" fillId="0" borderId="42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14" fontId="54" fillId="0" borderId="2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1" fontId="3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0" fontId="34" fillId="0" borderId="2" xfId="0" applyNumberFormat="1" applyFont="1" applyBorder="1" applyAlignment="1">
      <alignment horizontal="center"/>
    </xf>
    <xf numFmtId="0" fontId="1" fillId="0" borderId="2" xfId="0" applyFont="1" applyBorder="1"/>
    <xf numFmtId="164" fontId="5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46" fontId="1" fillId="2" borderId="2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2" fontId="1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/>
    <xf numFmtId="165" fontId="5" fillId="0" borderId="2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6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5" fillId="0" borderId="2" xfId="0" applyNumberFormat="1" applyFont="1" applyBorder="1" applyAlignment="1"/>
    <xf numFmtId="0" fontId="1" fillId="2" borderId="2" xfId="0" applyFont="1" applyFill="1" applyBorder="1"/>
    <xf numFmtId="2" fontId="5" fillId="0" borderId="2" xfId="0" applyNumberFormat="1" applyFont="1" applyBorder="1" applyAlignment="1">
      <alignment horizontal="center"/>
    </xf>
    <xf numFmtId="168" fontId="5" fillId="2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6" fontId="5" fillId="2" borderId="18" xfId="0" applyNumberFormat="1" applyFont="1" applyFill="1" applyBorder="1" applyAlignment="1">
      <alignment horizontal="center"/>
    </xf>
    <xf numFmtId="14" fontId="1" fillId="2" borderId="18" xfId="0" applyNumberFormat="1" applyFont="1" applyFill="1" applyBorder="1" applyAlignment="1">
      <alignment horizontal="center" vertical="center"/>
    </xf>
    <xf numFmtId="2" fontId="62" fillId="0" borderId="42" xfId="4" applyNumberFormat="1" applyFont="1" applyBorder="1" applyAlignment="1">
      <alignment horizontal="center" vertical="center"/>
    </xf>
    <xf numFmtId="0" fontId="69" fillId="11" borderId="2" xfId="0" applyFont="1" applyFill="1" applyBorder="1" applyAlignment="1">
      <alignment horizontal="center" vertical="center"/>
    </xf>
    <xf numFmtId="0" fontId="69" fillId="11" borderId="2" xfId="0" applyFont="1" applyFill="1" applyBorder="1" applyAlignment="1">
      <alignment horizontal="center"/>
    </xf>
    <xf numFmtId="0" fontId="81" fillId="0" borderId="2" xfId="0" applyFont="1" applyBorder="1" applyAlignment="1">
      <alignment horizontal="left" vertical="center" wrapText="1"/>
    </xf>
    <xf numFmtId="0" fontId="81" fillId="0" borderId="2" xfId="0" applyFont="1" applyBorder="1" applyAlignment="1">
      <alignment horizontal="center" vertical="center"/>
    </xf>
    <xf numFmtId="164" fontId="81" fillId="0" borderId="2" xfId="0" applyNumberFormat="1" applyFont="1" applyBorder="1" applyAlignment="1">
      <alignment horizontal="center" vertical="center"/>
    </xf>
    <xf numFmtId="0" fontId="81" fillId="2" borderId="2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29" fillId="0" borderId="2" xfId="0" applyNumberFormat="1" applyFont="1" applyBorder="1" applyAlignment="1">
      <alignment horizontal="center" vertical="center" wrapText="1"/>
    </xf>
    <xf numFmtId="2" fontId="30" fillId="0" borderId="2" xfId="0" applyNumberFormat="1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" fontId="33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" fontId="6" fillId="2" borderId="2" xfId="0" applyNumberFormat="1" applyFont="1" applyFill="1" applyBorder="1" applyAlignment="1">
      <alignment horizontal="center" vertical="center"/>
    </xf>
    <xf numFmtId="46" fontId="6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4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46" fontId="1" fillId="0" borderId="0" xfId="0" applyNumberFormat="1" applyFont="1"/>
    <xf numFmtId="0" fontId="84" fillId="2" borderId="2" xfId="0" applyFont="1" applyFill="1" applyBorder="1" applyAlignment="1">
      <alignment horizontal="center"/>
    </xf>
    <xf numFmtId="164" fontId="84" fillId="2" borderId="2" xfId="0" applyNumberFormat="1" applyFont="1" applyFill="1" applyBorder="1" applyAlignment="1">
      <alignment horizontal="center"/>
    </xf>
    <xf numFmtId="1" fontId="6" fillId="2" borderId="12" xfId="0" applyNumberFormat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46" fontId="1" fillId="2" borderId="18" xfId="0" applyNumberFormat="1" applyFont="1" applyFill="1" applyBorder="1" applyAlignment="1">
      <alignment horizontal="center"/>
    </xf>
    <xf numFmtId="46" fontId="5" fillId="2" borderId="2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46" fontId="6" fillId="2" borderId="2" xfId="0" applyNumberFormat="1" applyFont="1" applyFill="1" applyBorder="1" applyAlignment="1">
      <alignment horizontal="center"/>
    </xf>
    <xf numFmtId="46" fontId="6" fillId="2" borderId="18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85" fillId="8" borderId="60" xfId="0" applyFont="1" applyFill="1" applyBorder="1" applyAlignment="1" applyProtection="1">
      <alignment horizontal="center" vertical="center" wrapText="1"/>
    </xf>
    <xf numFmtId="46" fontId="85" fillId="8" borderId="60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86" fillId="0" borderId="0" xfId="0" applyFont="1"/>
    <xf numFmtId="0" fontId="1" fillId="2" borderId="2" xfId="0" applyFont="1" applyFill="1" applyBorder="1" applyAlignment="1">
      <alignment horizontal="center"/>
    </xf>
    <xf numFmtId="21" fontId="6" fillId="2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9" fillId="0" borderId="2" xfId="2" applyNumberFormat="1" applyFont="1" applyBorder="1" applyAlignment="1">
      <alignment horizontal="center"/>
    </xf>
    <xf numFmtId="0" fontId="62" fillId="0" borderId="57" xfId="4" applyFont="1" applyBorder="1" applyAlignment="1">
      <alignment horizontal="center"/>
    </xf>
    <xf numFmtId="0" fontId="57" fillId="0" borderId="0" xfId="4" applyFont="1" applyAlignment="1"/>
    <xf numFmtId="0" fontId="62" fillId="0" borderId="0" xfId="4" applyFont="1" applyAlignment="1">
      <alignment horizontal="center"/>
    </xf>
    <xf numFmtId="0" fontId="62" fillId="0" borderId="0" xfId="4" applyFont="1" applyAlignment="1">
      <alignment horizontal="center" vertical="center" wrapText="1"/>
    </xf>
    <xf numFmtId="0" fontId="56" fillId="0" borderId="39" xfId="4" applyFont="1" applyBorder="1"/>
    <xf numFmtId="0" fontId="62" fillId="0" borderId="56" xfId="4" applyFont="1" applyBorder="1" applyAlignment="1">
      <alignment horizontal="center" vertical="center" wrapText="1"/>
    </xf>
    <xf numFmtId="0" fontId="56" fillId="0" borderId="35" xfId="4" applyFont="1" applyBorder="1"/>
    <xf numFmtId="0" fontId="60" fillId="0" borderId="0" xfId="4" applyFont="1" applyAlignment="1">
      <alignment horizontal="left" vertical="center" wrapText="1"/>
    </xf>
    <xf numFmtId="0" fontId="65" fillId="10" borderId="37" xfId="4" applyFont="1" applyFill="1" applyBorder="1" applyAlignment="1">
      <alignment horizontal="center" vertical="center" wrapText="1"/>
    </xf>
    <xf numFmtId="0" fontId="56" fillId="2" borderId="49" xfId="4" applyFont="1" applyFill="1" applyBorder="1"/>
    <xf numFmtId="0" fontId="62" fillId="10" borderId="37" xfId="4" applyFont="1" applyFill="1" applyBorder="1" applyAlignment="1">
      <alignment horizontal="center" vertical="center"/>
    </xf>
    <xf numFmtId="0" fontId="62" fillId="0" borderId="37" xfId="4" applyFont="1" applyBorder="1" applyAlignment="1">
      <alignment horizontal="center"/>
    </xf>
    <xf numFmtId="0" fontId="56" fillId="0" borderId="38" xfId="4" applyFont="1" applyBorder="1"/>
    <xf numFmtId="0" fontId="62" fillId="0" borderId="36" xfId="4" applyFont="1" applyBorder="1" applyAlignment="1">
      <alignment horizontal="center" vertical="center" wrapText="1"/>
    </xf>
    <xf numFmtId="0" fontId="56" fillId="0" borderId="41" xfId="4" applyFont="1" applyBorder="1"/>
    <xf numFmtId="0" fontId="62" fillId="0" borderId="37" xfId="4" applyFont="1" applyBorder="1" applyAlignment="1">
      <alignment horizontal="center" vertical="center"/>
    </xf>
    <xf numFmtId="0" fontId="62" fillId="0" borderId="55" xfId="4" applyFont="1" applyBorder="1" applyAlignment="1">
      <alignment horizontal="center" vertical="center" wrapText="1"/>
    </xf>
    <xf numFmtId="0" fontId="56" fillId="0" borderId="40" xfId="4" applyFont="1" applyBorder="1"/>
    <xf numFmtId="0" fontId="61" fillId="0" borderId="37" xfId="4" applyFont="1" applyBorder="1" applyAlignment="1">
      <alignment horizontal="center" vertical="center" wrapText="1"/>
    </xf>
    <xf numFmtId="0" fontId="56" fillId="0" borderId="49" xfId="4" applyFont="1" applyBorder="1"/>
    <xf numFmtId="0" fontId="62" fillId="0" borderId="3" xfId="4" applyFont="1" applyBorder="1" applyAlignment="1">
      <alignment horizontal="center" vertical="center"/>
    </xf>
    <xf numFmtId="0" fontId="62" fillId="0" borderId="11" xfId="4" applyFont="1" applyBorder="1" applyAlignment="1">
      <alignment horizontal="center" vertical="center"/>
    </xf>
    <xf numFmtId="0" fontId="62" fillId="0" borderId="2" xfId="4" applyFont="1" applyBorder="1" applyAlignment="1">
      <alignment horizontal="center" vertical="center" wrapText="1"/>
    </xf>
    <xf numFmtId="0" fontId="56" fillId="0" borderId="2" xfId="4" applyFont="1" applyBorder="1"/>
    <xf numFmtId="0" fontId="62" fillId="0" borderId="3" xfId="4" applyFont="1" applyBorder="1" applyAlignment="1">
      <alignment horizontal="center" vertical="center" wrapText="1"/>
    </xf>
    <xf numFmtId="0" fontId="62" fillId="0" borderId="11" xfId="4" applyFont="1" applyBorder="1" applyAlignment="1">
      <alignment horizontal="center" vertical="center" wrapText="1"/>
    </xf>
    <xf numFmtId="0" fontId="62" fillId="0" borderId="50" xfId="4" applyFont="1" applyBorder="1" applyAlignment="1">
      <alignment horizontal="center" vertical="center" wrapText="1"/>
    </xf>
    <xf numFmtId="0" fontId="62" fillId="0" borderId="51" xfId="4" applyFont="1" applyBorder="1" applyAlignment="1">
      <alignment horizontal="center" vertical="center" wrapText="1"/>
    </xf>
    <xf numFmtId="0" fontId="62" fillId="0" borderId="41" xfId="4" applyFont="1" applyBorder="1" applyAlignment="1">
      <alignment horizontal="center" vertical="center" wrapText="1"/>
    </xf>
    <xf numFmtId="0" fontId="61" fillId="9" borderId="36" xfId="4" applyFont="1" applyFill="1" applyBorder="1" applyAlignment="1">
      <alignment horizontal="center" vertical="center" wrapText="1"/>
    </xf>
    <xf numFmtId="0" fontId="61" fillId="9" borderId="41" xfId="4" applyFont="1" applyFill="1" applyBorder="1" applyAlignment="1">
      <alignment horizontal="center" vertical="center" wrapText="1"/>
    </xf>
    <xf numFmtId="0" fontId="61" fillId="9" borderId="36" xfId="4" applyFont="1" applyFill="1" applyBorder="1" applyAlignment="1">
      <alignment horizontal="center" vertical="center"/>
    </xf>
    <xf numFmtId="0" fontId="61" fillId="9" borderId="41" xfId="4" applyFont="1" applyFill="1" applyBorder="1" applyAlignment="1">
      <alignment horizontal="center" vertical="center"/>
    </xf>
    <xf numFmtId="0" fontId="64" fillId="0" borderId="37" xfId="4" applyFont="1" applyBorder="1" applyAlignment="1">
      <alignment horizontal="center" vertical="center" wrapText="1"/>
    </xf>
    <xf numFmtId="0" fontId="62" fillId="0" borderId="35" xfId="4" applyFont="1" applyBorder="1" applyAlignment="1">
      <alignment horizontal="center" vertical="center" wrapText="1"/>
    </xf>
    <xf numFmtId="0" fontId="62" fillId="0" borderId="37" xfId="4" applyFont="1" applyBorder="1" applyAlignment="1">
      <alignment horizontal="center" vertical="center" wrapText="1"/>
    </xf>
    <xf numFmtId="0" fontId="58" fillId="0" borderId="43" xfId="4" applyFont="1" applyBorder="1" applyAlignment="1">
      <alignment horizontal="center" vertical="center"/>
    </xf>
    <xf numFmtId="0" fontId="56" fillId="0" borderId="44" xfId="4" applyFont="1" applyBorder="1"/>
    <xf numFmtId="0" fontId="56" fillId="0" borderId="45" xfId="4" applyFont="1" applyBorder="1"/>
    <xf numFmtId="0" fontId="60" fillId="0" borderId="43" xfId="4" applyFont="1" applyBorder="1" applyAlignment="1">
      <alignment horizontal="center" vertical="center"/>
    </xf>
    <xf numFmtId="0" fontId="61" fillId="0" borderId="43" xfId="4" applyFont="1" applyBorder="1" applyAlignment="1">
      <alignment horizontal="left" vertical="center"/>
    </xf>
    <xf numFmtId="0" fontId="61" fillId="0" borderId="44" xfId="4" applyFont="1" applyBorder="1" applyAlignment="1">
      <alignment horizontal="left" vertical="center"/>
    </xf>
    <xf numFmtId="0" fontId="61" fillId="0" borderId="46" xfId="4" applyFont="1" applyBorder="1" applyAlignment="1">
      <alignment horizontal="left" vertical="center"/>
    </xf>
    <xf numFmtId="0" fontId="61" fillId="0" borderId="0" xfId="4" applyFont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" xfId="0" applyBorder="1" applyAlignment="1">
      <alignment horizontal="left"/>
    </xf>
    <xf numFmtId="10" fontId="0" fillId="0" borderId="12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58" xfId="0" applyNumberForma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10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distributed" wrapText="1"/>
    </xf>
    <xf numFmtId="0" fontId="4" fillId="0" borderId="2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1" fillId="0" borderId="62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" xfId="0" applyFont="1" applyBorder="1" applyAlignment="1">
      <alignment horizontal="center" vertical="distributed" wrapText="1"/>
    </xf>
    <xf numFmtId="0" fontId="8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distributed" wrapText="1"/>
    </xf>
    <xf numFmtId="0" fontId="4" fillId="0" borderId="2" xfId="0" applyFont="1" applyBorder="1" applyAlignment="1">
      <alignment horizontal="center" vertical="distributed" textRotation="90" wrapText="1"/>
    </xf>
    <xf numFmtId="0" fontId="0" fillId="0" borderId="0" xfId="0" applyBorder="1" applyAlignment="1">
      <alignment horizontal="left"/>
    </xf>
    <xf numFmtId="10" fontId="0" fillId="0" borderId="59" xfId="0" applyNumberFormat="1" applyBorder="1" applyAlignment="1">
      <alignment horizontal="center"/>
    </xf>
    <xf numFmtId="10" fontId="0" fillId="0" borderId="33" xfId="0" applyNumberFormat="1" applyBorder="1" applyAlignment="1">
      <alignment horizontal="center"/>
    </xf>
    <xf numFmtId="10" fontId="0" fillId="0" borderId="34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distributed"/>
    </xf>
    <xf numFmtId="0" fontId="4" fillId="0" borderId="20" xfId="0" applyFont="1" applyBorder="1" applyAlignment="1">
      <alignment horizontal="center" vertical="distributed" textRotation="90" wrapText="1"/>
    </xf>
    <xf numFmtId="0" fontId="4" fillId="0" borderId="27" xfId="0" applyFont="1" applyBorder="1" applyAlignment="1">
      <alignment horizontal="center" vertical="distributed" textRotation="90" wrapText="1"/>
    </xf>
    <xf numFmtId="0" fontId="4" fillId="0" borderId="2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1" xfId="0" applyFont="1" applyBorder="1" applyAlignment="1">
      <alignment textRotation="90" wrapText="1"/>
    </xf>
    <xf numFmtId="0" fontId="1" fillId="0" borderId="2" xfId="0" applyFont="1" applyBorder="1" applyAlignment="1">
      <alignment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distributed" wrapText="1"/>
    </xf>
    <xf numFmtId="0" fontId="3" fillId="0" borderId="22" xfId="0" applyFont="1" applyBorder="1" applyAlignment="1">
      <alignment horizontal="center" vertical="distributed" wrapText="1"/>
    </xf>
    <xf numFmtId="0" fontId="3" fillId="0" borderId="2" xfId="0" applyFont="1" applyBorder="1" applyAlignment="1">
      <alignment horizontal="center" vertical="distributed" wrapText="1"/>
    </xf>
    <xf numFmtId="0" fontId="3" fillId="0" borderId="18" xfId="0" applyFont="1" applyBorder="1" applyAlignment="1">
      <alignment horizontal="center" vertical="distributed" wrapText="1"/>
    </xf>
    <xf numFmtId="0" fontId="0" fillId="0" borderId="0" xfId="0" applyAlignment="1"/>
    <xf numFmtId="0" fontId="1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" fontId="29" fillId="2" borderId="12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distributed" textRotation="90" wrapText="1"/>
    </xf>
    <xf numFmtId="0" fontId="14" fillId="0" borderId="7" xfId="0" applyFont="1" applyBorder="1" applyAlignment="1">
      <alignment horizontal="center" vertical="distributed" textRotation="90" wrapText="1"/>
    </xf>
    <xf numFmtId="0" fontId="19" fillId="0" borderId="11" xfId="0" applyFont="1" applyBorder="1" applyAlignment="1">
      <alignment horizontal="center" vertical="distributed" textRotation="90" wrapText="1"/>
    </xf>
    <xf numFmtId="0" fontId="19" fillId="0" borderId="2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13" fillId="0" borderId="0" xfId="4" applyNumberFormat="1" applyFont="1" applyBorder="1" applyAlignment="1" applyProtection="1">
      <alignment horizontal="center" vertical="center"/>
    </xf>
    <xf numFmtId="0" fontId="13" fillId="0" borderId="0" xfId="4" applyFont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10" fontId="41" fillId="0" borderId="2" xfId="0" applyNumberFormat="1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/>
    </xf>
    <xf numFmtId="0" fontId="72" fillId="0" borderId="2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/>
    </xf>
    <xf numFmtId="0" fontId="69" fillId="0" borderId="12" xfId="0" applyFont="1" applyFill="1" applyBorder="1" applyAlignment="1">
      <alignment horizontal="right"/>
    </xf>
    <xf numFmtId="0" fontId="69" fillId="0" borderId="13" xfId="0" applyFont="1" applyFill="1" applyBorder="1" applyAlignment="1">
      <alignment horizontal="right"/>
    </xf>
    <xf numFmtId="0" fontId="69" fillId="0" borderId="14" xfId="0" applyFont="1" applyFill="1" applyBorder="1" applyAlignment="1">
      <alignment horizontal="right"/>
    </xf>
    <xf numFmtId="0" fontId="69" fillId="0" borderId="1" xfId="0" applyFont="1" applyBorder="1" applyAlignment="1">
      <alignment horizontal="center"/>
    </xf>
    <xf numFmtId="0" fontId="69" fillId="0" borderId="12" xfId="0" applyFont="1" applyFill="1" applyBorder="1" applyAlignment="1">
      <alignment horizontal="right" vertical="center"/>
    </xf>
    <xf numFmtId="0" fontId="69" fillId="0" borderId="13" xfId="0" applyFont="1" applyFill="1" applyBorder="1" applyAlignment="1">
      <alignment horizontal="right" vertical="center"/>
    </xf>
    <xf numFmtId="0" fontId="69" fillId="0" borderId="14" xfId="0" applyFont="1" applyFill="1" applyBorder="1" applyAlignment="1">
      <alignment horizontal="right" vertical="center"/>
    </xf>
    <xf numFmtId="0" fontId="36" fillId="0" borderId="19" xfId="2" applyFont="1" applyBorder="1" applyAlignment="1">
      <alignment horizontal="center" vertical="center"/>
    </xf>
    <xf numFmtId="0" fontId="36" fillId="0" borderId="31" xfId="2" applyFont="1" applyBorder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77" fillId="0" borderId="1" xfId="2" applyFont="1" applyBorder="1" applyAlignment="1">
      <alignment horizontal="center" vertical="center"/>
    </xf>
    <xf numFmtId="0" fontId="36" fillId="0" borderId="2" xfId="2" applyFont="1" applyBorder="1" applyAlignment="1">
      <alignment horizontal="center" vertical="center" wrapText="1"/>
    </xf>
    <xf numFmtId="0" fontId="36" fillId="0" borderId="3" xfId="2" applyFont="1" applyBorder="1" applyAlignment="1">
      <alignment horizontal="center" vertical="center" wrapText="1"/>
    </xf>
    <xf numFmtId="0" fontId="36" fillId="0" borderId="11" xfId="2" applyFont="1" applyBorder="1" applyAlignment="1">
      <alignment horizontal="center" vertical="center" wrapText="1"/>
    </xf>
    <xf numFmtId="0" fontId="36" fillId="5" borderId="2" xfId="2" applyFont="1" applyFill="1" applyBorder="1" applyAlignment="1">
      <alignment horizontal="center" vertical="center" wrapText="1"/>
    </xf>
    <xf numFmtId="0" fontId="36" fillId="6" borderId="2" xfId="2" applyFont="1" applyFill="1" applyBorder="1" applyAlignment="1">
      <alignment horizontal="center" vertical="center" wrapText="1"/>
    </xf>
    <xf numFmtId="0" fontId="36" fillId="7" borderId="2" xfId="2" applyFont="1" applyFill="1" applyBorder="1" applyAlignment="1">
      <alignment horizontal="center" vertical="center" wrapText="1"/>
    </xf>
    <xf numFmtId="0" fontId="37" fillId="0" borderId="23" xfId="3" applyFont="1" applyBorder="1" applyAlignment="1">
      <alignment horizontal="center" vertical="center"/>
    </xf>
    <xf numFmtId="0" fontId="37" fillId="0" borderId="28" xfId="3" applyFont="1" applyBorder="1" applyAlignment="1">
      <alignment horizontal="center" vertical="center"/>
    </xf>
    <xf numFmtId="0" fontId="36" fillId="0" borderId="3" xfId="2" applyFont="1" applyBorder="1" applyAlignment="1">
      <alignment horizontal="center" vertical="center"/>
    </xf>
    <xf numFmtId="0" fontId="36" fillId="0" borderId="11" xfId="2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0" fillId="2" borderId="0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50" fillId="0" borderId="3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distributed"/>
    </xf>
    <xf numFmtId="0" fontId="0" fillId="0" borderId="11" xfId="0" applyBorder="1" applyAlignment="1">
      <alignment horizontal="center" vertical="distributed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55" fillId="0" borderId="15" xfId="0" applyFont="1" applyBorder="1" applyAlignment="1">
      <alignment horizontal="center"/>
    </xf>
    <xf numFmtId="0" fontId="55" fillId="0" borderId="16" xfId="0" applyFont="1" applyBorder="1" applyAlignment="1">
      <alignment horizontal="center"/>
    </xf>
    <xf numFmtId="0" fontId="55" fillId="0" borderId="17" xfId="0" applyFont="1" applyBorder="1" applyAlignment="1">
      <alignment horizontal="center"/>
    </xf>
  </cellXfs>
  <cellStyles count="5">
    <cellStyle name="Comma 2" xfId="1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6"/>
  <sheetViews>
    <sheetView topLeftCell="A13" zoomScale="87" zoomScaleNormal="87" workbookViewId="0">
      <selection activeCell="D7" sqref="D7:D8"/>
    </sheetView>
  </sheetViews>
  <sheetFormatPr defaultColWidth="14.42578125" defaultRowHeight="15" customHeight="1"/>
  <cols>
    <col min="1" max="1" width="9" style="130" customWidth="1"/>
    <col min="2" max="2" width="17.85546875" style="130" customWidth="1"/>
    <col min="3" max="3" width="27.140625" style="130" customWidth="1"/>
    <col min="4" max="4" width="18.5703125" style="130" customWidth="1"/>
    <col min="5" max="5" width="15.28515625" style="130" customWidth="1"/>
    <col min="6" max="6" width="12.5703125" style="130" customWidth="1"/>
    <col min="7" max="7" width="15.85546875" style="130" customWidth="1"/>
    <col min="8" max="8" width="18.85546875" style="130" customWidth="1"/>
    <col min="9" max="9" width="13.85546875" style="130" customWidth="1"/>
    <col min="10" max="10" width="17.5703125" style="130" customWidth="1"/>
    <col min="11" max="11" width="17" style="130" customWidth="1"/>
    <col min="12" max="12" width="22.85546875" style="130" customWidth="1"/>
    <col min="13" max="13" width="30.85546875" style="130" customWidth="1"/>
    <col min="14" max="14" width="23" style="130" customWidth="1"/>
    <col min="15" max="19" width="9.140625" style="130" hidden="1" customWidth="1"/>
    <col min="20" max="26" width="9" style="130" customWidth="1"/>
    <col min="27" max="16384" width="14.42578125" style="130"/>
  </cols>
  <sheetData>
    <row r="1" spans="1:26" ht="28.5" thickBot="1">
      <c r="A1" s="360" t="s">
        <v>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2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28.5" customHeight="1" thickBot="1">
      <c r="A2" s="363" t="s">
        <v>269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29.25" customHeight="1">
      <c r="A3" s="364" t="s">
        <v>270</v>
      </c>
      <c r="B3" s="361"/>
      <c r="C3" s="361"/>
      <c r="D3" s="361"/>
      <c r="E3" s="361"/>
      <c r="F3" s="361"/>
      <c r="G3" s="361"/>
      <c r="H3" s="131"/>
      <c r="I3" s="365" t="s">
        <v>271</v>
      </c>
      <c r="J3" s="361"/>
      <c r="K3" s="361"/>
      <c r="L3" s="361"/>
      <c r="M3" s="132"/>
      <c r="N3" s="133"/>
      <c r="O3" s="134"/>
      <c r="P3" s="134"/>
      <c r="Q3" s="134"/>
      <c r="R3" s="134"/>
      <c r="S3" s="134"/>
      <c r="T3" s="129"/>
      <c r="U3" s="129"/>
      <c r="V3" s="129"/>
      <c r="W3" s="129"/>
      <c r="X3" s="129"/>
      <c r="Y3" s="129"/>
      <c r="Z3" s="129"/>
    </row>
    <row r="4" spans="1:26" ht="32.25" customHeight="1">
      <c r="A4" s="366" t="s">
        <v>272</v>
      </c>
      <c r="B4" s="325"/>
      <c r="C4" s="325"/>
      <c r="D4" s="325"/>
      <c r="E4" s="325"/>
      <c r="F4" s="325"/>
      <c r="G4" s="325"/>
      <c r="H4" s="135"/>
      <c r="I4" s="367" t="s">
        <v>406</v>
      </c>
      <c r="J4" s="325"/>
      <c r="K4" s="325"/>
      <c r="L4" s="325"/>
      <c r="M4" s="136"/>
      <c r="N4" s="137"/>
      <c r="O4" s="134"/>
      <c r="P4" s="134"/>
      <c r="Q4" s="134"/>
      <c r="R4" s="134"/>
      <c r="S4" s="134"/>
      <c r="T4" s="129"/>
      <c r="U4" s="129"/>
      <c r="V4" s="129"/>
      <c r="W4" s="129"/>
      <c r="X4" s="129"/>
      <c r="Y4" s="129"/>
      <c r="Z4" s="129"/>
    </row>
    <row r="5" spans="1:26" ht="5.25" customHeight="1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40"/>
      <c r="M5" s="140"/>
      <c r="N5" s="141"/>
      <c r="O5" s="134"/>
      <c r="P5" s="134"/>
      <c r="Q5" s="134"/>
      <c r="R5" s="134"/>
      <c r="S5" s="134"/>
      <c r="T5" s="129"/>
      <c r="U5" s="129"/>
      <c r="V5" s="129"/>
      <c r="W5" s="129"/>
      <c r="X5" s="129"/>
      <c r="Y5" s="129"/>
      <c r="Z5" s="129"/>
    </row>
    <row r="6" spans="1:26" ht="82.5" customHeight="1">
      <c r="A6" s="142" t="s">
        <v>273</v>
      </c>
      <c r="B6" s="143" t="s">
        <v>274</v>
      </c>
      <c r="C6" s="143" t="s">
        <v>275</v>
      </c>
      <c r="D6" s="144" t="s">
        <v>276</v>
      </c>
      <c r="E6" s="144" t="s">
        <v>277</v>
      </c>
      <c r="F6" s="144" t="s">
        <v>278</v>
      </c>
      <c r="G6" s="144" t="s">
        <v>279</v>
      </c>
      <c r="H6" s="144" t="s">
        <v>280</v>
      </c>
      <c r="I6" s="145" t="s">
        <v>104</v>
      </c>
      <c r="J6" s="145" t="s">
        <v>281</v>
      </c>
      <c r="K6" s="145" t="s">
        <v>282</v>
      </c>
      <c r="L6" s="146" t="s">
        <v>283</v>
      </c>
      <c r="M6" s="342" t="s">
        <v>99</v>
      </c>
      <c r="N6" s="343"/>
      <c r="O6" s="134"/>
      <c r="P6" s="134"/>
      <c r="Q6" s="134"/>
      <c r="R6" s="134"/>
      <c r="S6" s="134"/>
      <c r="T6" s="129"/>
      <c r="U6" s="129"/>
      <c r="V6" s="129"/>
      <c r="W6" s="129"/>
      <c r="X6" s="129"/>
      <c r="Y6" s="129"/>
      <c r="Z6" s="129"/>
    </row>
    <row r="7" spans="1:26" ht="51" customHeight="1">
      <c r="A7" s="344">
        <v>1</v>
      </c>
      <c r="B7" s="346" t="s">
        <v>284</v>
      </c>
      <c r="C7" s="348" t="s">
        <v>285</v>
      </c>
      <c r="D7" s="350" t="s">
        <v>286</v>
      </c>
      <c r="E7" s="337" t="s">
        <v>287</v>
      </c>
      <c r="F7" s="353" t="s">
        <v>288</v>
      </c>
      <c r="G7" s="355" t="s">
        <v>383</v>
      </c>
      <c r="H7" s="147" t="s">
        <v>289</v>
      </c>
      <c r="I7" s="355">
        <v>80000</v>
      </c>
      <c r="J7" s="148">
        <f>consumption!F20</f>
        <v>110.673</v>
      </c>
      <c r="K7" s="148">
        <f>consumption!E20</f>
        <v>145.97300000000001</v>
      </c>
      <c r="L7" s="145">
        <f t="shared" ref="L7:L12" si="0">(K7-J7)*I7</f>
        <v>2824000.0000000009</v>
      </c>
      <c r="M7" s="339"/>
      <c r="N7" s="343"/>
      <c r="O7" s="134"/>
      <c r="P7" s="134"/>
      <c r="Q7" s="134"/>
      <c r="R7" s="134"/>
      <c r="S7" s="134"/>
      <c r="T7" s="129"/>
      <c r="U7" s="129"/>
      <c r="V7" s="129"/>
      <c r="W7" s="129"/>
      <c r="X7" s="129"/>
      <c r="Y7" s="129"/>
      <c r="Z7" s="129"/>
    </row>
    <row r="8" spans="1:26" ht="51" customHeight="1">
      <c r="A8" s="345"/>
      <c r="B8" s="346"/>
      <c r="C8" s="349"/>
      <c r="D8" s="351"/>
      <c r="E8" s="352"/>
      <c r="F8" s="354"/>
      <c r="G8" s="356"/>
      <c r="H8" s="147" t="s">
        <v>290</v>
      </c>
      <c r="I8" s="356"/>
      <c r="J8" s="148">
        <f>consumption!F21</f>
        <v>0</v>
      </c>
      <c r="K8" s="148">
        <v>0</v>
      </c>
      <c r="L8" s="145">
        <f>(K8-J8)*I7</f>
        <v>0</v>
      </c>
      <c r="M8" s="149"/>
      <c r="N8" s="150"/>
      <c r="O8" s="134"/>
      <c r="P8" s="134"/>
      <c r="Q8" s="134"/>
      <c r="R8" s="134"/>
      <c r="S8" s="134"/>
      <c r="T8" s="129"/>
      <c r="U8" s="129"/>
      <c r="V8" s="129"/>
      <c r="W8" s="129"/>
      <c r="X8" s="129"/>
      <c r="Y8" s="129"/>
      <c r="Z8" s="129"/>
    </row>
    <row r="9" spans="1:26" ht="75.75" customHeight="1">
      <c r="A9" s="151">
        <v>2</v>
      </c>
      <c r="B9" s="347"/>
      <c r="C9" s="152" t="s">
        <v>285</v>
      </c>
      <c r="D9" s="153" t="s">
        <v>291</v>
      </c>
      <c r="E9" s="154" t="s">
        <v>287</v>
      </c>
      <c r="F9" s="155" t="s">
        <v>288</v>
      </c>
      <c r="G9" s="156" t="s">
        <v>185</v>
      </c>
      <c r="H9" s="147" t="s">
        <v>289</v>
      </c>
      <c r="I9" s="156">
        <v>80000</v>
      </c>
      <c r="J9" s="145">
        <f>consumption!F30</f>
        <v>1079.6500000000001</v>
      </c>
      <c r="K9" s="145">
        <f>consumption!E30</f>
        <v>1109.1289999999999</v>
      </c>
      <c r="L9" s="145">
        <f t="shared" si="0"/>
        <v>2358319.9999999851</v>
      </c>
      <c r="M9" s="357"/>
      <c r="N9" s="343"/>
      <c r="O9" s="158"/>
      <c r="P9" s="158"/>
      <c r="Q9" s="158"/>
      <c r="R9" s="158"/>
      <c r="S9" s="158"/>
      <c r="T9" s="159"/>
      <c r="U9" s="159"/>
      <c r="V9" s="159"/>
      <c r="W9" s="159"/>
      <c r="X9" s="159"/>
      <c r="Y9" s="159"/>
      <c r="Z9" s="159"/>
    </row>
    <row r="10" spans="1:26" ht="54" customHeight="1">
      <c r="A10" s="160">
        <v>3</v>
      </c>
      <c r="B10" s="347"/>
      <c r="C10" s="152"/>
      <c r="D10" s="161" t="s">
        <v>292</v>
      </c>
      <c r="E10" s="154" t="s">
        <v>293</v>
      </c>
      <c r="F10" s="156" t="s">
        <v>294</v>
      </c>
      <c r="G10" s="156" t="s">
        <v>105</v>
      </c>
      <c r="H10" s="148" t="s">
        <v>289</v>
      </c>
      <c r="I10" s="156">
        <v>1</v>
      </c>
      <c r="J10" s="157">
        <f>consumption!F39</f>
        <v>229280.7</v>
      </c>
      <c r="K10" s="157">
        <f>consumption!E39</f>
        <v>230342.6</v>
      </c>
      <c r="L10" s="145">
        <f t="shared" si="0"/>
        <v>1061.8999999999942</v>
      </c>
      <c r="M10" s="339"/>
      <c r="N10" s="343"/>
      <c r="O10" s="134"/>
      <c r="P10" s="134"/>
      <c r="Q10" s="134"/>
      <c r="R10" s="134"/>
      <c r="S10" s="134"/>
      <c r="T10" s="129"/>
      <c r="U10" s="129"/>
      <c r="V10" s="129"/>
      <c r="W10" s="129"/>
      <c r="X10" s="129"/>
      <c r="Y10" s="129"/>
      <c r="Z10" s="129"/>
    </row>
    <row r="11" spans="1:26" ht="30.75" customHeight="1">
      <c r="A11" s="160">
        <v>4</v>
      </c>
      <c r="B11" s="347"/>
      <c r="C11" s="152"/>
      <c r="D11" s="358" t="s">
        <v>295</v>
      </c>
      <c r="E11" s="148" t="s">
        <v>171</v>
      </c>
      <c r="F11" s="355" t="s">
        <v>296</v>
      </c>
      <c r="G11" s="355" t="s">
        <v>296</v>
      </c>
      <c r="H11" s="147" t="s">
        <v>289</v>
      </c>
      <c r="I11" s="156" t="s">
        <v>296</v>
      </c>
      <c r="J11" s="148" t="s">
        <v>296</v>
      </c>
      <c r="K11" s="148" t="s">
        <v>296</v>
      </c>
      <c r="L11" s="144">
        <v>0</v>
      </c>
      <c r="M11" s="359"/>
      <c r="N11" s="336"/>
      <c r="O11" s="134"/>
      <c r="P11" s="134"/>
      <c r="Q11" s="134"/>
      <c r="R11" s="134"/>
      <c r="S11" s="134"/>
      <c r="T11" s="129"/>
      <c r="U11" s="129"/>
      <c r="V11" s="129"/>
      <c r="W11" s="129"/>
      <c r="X11" s="129"/>
      <c r="Y11" s="129"/>
      <c r="Z11" s="129"/>
    </row>
    <row r="12" spans="1:26" ht="1.5" hidden="1" customHeight="1">
      <c r="A12" s="160"/>
      <c r="B12" s="347"/>
      <c r="C12" s="152"/>
      <c r="D12" s="341"/>
      <c r="E12" s="148"/>
      <c r="F12" s="338"/>
      <c r="G12" s="338"/>
      <c r="H12" s="147" t="s">
        <v>289</v>
      </c>
      <c r="I12" s="156"/>
      <c r="J12" s="162"/>
      <c r="K12" s="162"/>
      <c r="L12" s="144">
        <f t="shared" si="0"/>
        <v>0</v>
      </c>
      <c r="M12" s="163"/>
      <c r="N12" s="164"/>
      <c r="O12" s="134"/>
      <c r="P12" s="134"/>
      <c r="Q12" s="134"/>
      <c r="R12" s="134"/>
      <c r="S12" s="134"/>
      <c r="T12" s="129"/>
      <c r="U12" s="129"/>
      <c r="V12" s="129"/>
      <c r="W12" s="129"/>
      <c r="X12" s="129"/>
      <c r="Y12" s="129"/>
      <c r="Z12" s="129"/>
    </row>
    <row r="13" spans="1:26" s="173" customFormat="1" ht="64.5" customHeight="1">
      <c r="A13" s="165">
        <v>5</v>
      </c>
      <c r="B13" s="347"/>
      <c r="C13" s="166" t="s">
        <v>296</v>
      </c>
      <c r="D13" s="167" t="s">
        <v>297</v>
      </c>
      <c r="E13" s="168" t="s">
        <v>296</v>
      </c>
      <c r="F13" s="168" t="s">
        <v>296</v>
      </c>
      <c r="G13" s="168" t="s">
        <v>296</v>
      </c>
      <c r="H13" s="169" t="s">
        <v>289</v>
      </c>
      <c r="I13" s="168" t="s">
        <v>296</v>
      </c>
      <c r="J13" s="168" t="s">
        <v>296</v>
      </c>
      <c r="K13" s="168" t="s">
        <v>296</v>
      </c>
      <c r="L13" s="170" t="s">
        <v>296</v>
      </c>
      <c r="M13" s="332"/>
      <c r="N13" s="333"/>
      <c r="O13" s="171"/>
      <c r="P13" s="171"/>
      <c r="Q13" s="171"/>
      <c r="R13" s="171"/>
      <c r="S13" s="171"/>
      <c r="T13" s="172"/>
      <c r="U13" s="172"/>
      <c r="V13" s="172"/>
      <c r="W13" s="172"/>
      <c r="X13" s="172"/>
      <c r="Y13" s="172"/>
      <c r="Z13" s="172"/>
    </row>
    <row r="14" spans="1:26" s="173" customFormat="1" ht="33" customHeight="1">
      <c r="A14" s="165">
        <v>6</v>
      </c>
      <c r="B14" s="347"/>
      <c r="C14" s="166" t="s">
        <v>296</v>
      </c>
      <c r="D14" s="174" t="s">
        <v>298</v>
      </c>
      <c r="E14" s="168" t="s">
        <v>296</v>
      </c>
      <c r="F14" s="168" t="s">
        <v>296</v>
      </c>
      <c r="G14" s="168" t="s">
        <v>296</v>
      </c>
      <c r="H14" s="168" t="s">
        <v>290</v>
      </c>
      <c r="I14" s="168" t="s">
        <v>296</v>
      </c>
      <c r="J14" s="168" t="s">
        <v>296</v>
      </c>
      <c r="K14" s="168" t="s">
        <v>296</v>
      </c>
      <c r="L14" s="168" t="s">
        <v>296</v>
      </c>
      <c r="M14" s="334"/>
      <c r="N14" s="333"/>
      <c r="O14" s="171"/>
      <c r="P14" s="171"/>
      <c r="Q14" s="171"/>
      <c r="R14" s="171"/>
      <c r="S14" s="171"/>
      <c r="T14" s="172"/>
      <c r="U14" s="172"/>
      <c r="V14" s="172"/>
      <c r="W14" s="172"/>
      <c r="X14" s="172"/>
      <c r="Y14" s="172"/>
      <c r="Z14" s="172"/>
    </row>
    <row r="15" spans="1:26" ht="18.75">
      <c r="A15" s="138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40"/>
      <c r="M15" s="140"/>
      <c r="N15" s="141"/>
      <c r="O15" s="134"/>
      <c r="P15" s="134"/>
      <c r="Q15" s="134"/>
      <c r="R15" s="134"/>
      <c r="S15" s="134"/>
      <c r="T15" s="129"/>
      <c r="U15" s="129"/>
      <c r="V15" s="129"/>
      <c r="W15" s="129"/>
      <c r="X15" s="129"/>
      <c r="Y15" s="129"/>
      <c r="Z15" s="129"/>
    </row>
    <row r="16" spans="1:26" ht="32.25" customHeight="1">
      <c r="A16" s="175" t="s">
        <v>299</v>
      </c>
      <c r="B16" s="176"/>
      <c r="C16" s="176"/>
      <c r="D16" s="176"/>
      <c r="E16" s="176"/>
      <c r="F16" s="176"/>
      <c r="G16" s="176"/>
      <c r="H16" s="135"/>
      <c r="I16" s="176"/>
      <c r="J16" s="176"/>
      <c r="K16" s="176"/>
      <c r="L16" s="176"/>
      <c r="M16" s="136"/>
      <c r="N16" s="137"/>
      <c r="O16" s="134"/>
      <c r="P16" s="134"/>
      <c r="Q16" s="134"/>
      <c r="R16" s="134"/>
      <c r="S16" s="134"/>
      <c r="T16" s="129"/>
      <c r="U16" s="129"/>
      <c r="V16" s="129"/>
      <c r="W16" s="129"/>
      <c r="X16" s="129"/>
      <c r="Y16" s="129"/>
      <c r="Z16" s="129"/>
    </row>
    <row r="17" spans="1:26" ht="35.25" customHeight="1">
      <c r="A17" s="177" t="s">
        <v>273</v>
      </c>
      <c r="B17" s="144" t="s">
        <v>274</v>
      </c>
      <c r="C17" s="144" t="s">
        <v>300</v>
      </c>
      <c r="D17" s="144" t="s">
        <v>301</v>
      </c>
      <c r="E17" s="144" t="s">
        <v>277</v>
      </c>
      <c r="F17" s="144" t="s">
        <v>278</v>
      </c>
      <c r="G17" s="144" t="s">
        <v>279</v>
      </c>
      <c r="H17" s="145" t="s">
        <v>280</v>
      </c>
      <c r="I17" s="145" t="s">
        <v>104</v>
      </c>
      <c r="J17" s="145" t="s">
        <v>281</v>
      </c>
      <c r="K17" s="178" t="s">
        <v>282</v>
      </c>
      <c r="L17" s="145" t="s">
        <v>302</v>
      </c>
      <c r="M17" s="335"/>
      <c r="N17" s="336"/>
      <c r="O17" s="134"/>
      <c r="P17" s="134"/>
      <c r="Q17" s="134"/>
      <c r="R17" s="134"/>
      <c r="S17" s="134"/>
      <c r="T17" s="129"/>
      <c r="U17" s="129"/>
      <c r="V17" s="129"/>
      <c r="W17" s="129"/>
      <c r="X17" s="129"/>
      <c r="Y17" s="129"/>
      <c r="Z17" s="129"/>
    </row>
    <row r="18" spans="1:26" ht="60" customHeight="1">
      <c r="A18" s="179">
        <v>1</v>
      </c>
      <c r="B18" s="337" t="s">
        <v>303</v>
      </c>
      <c r="C18" s="163" t="s">
        <v>304</v>
      </c>
      <c r="D18" s="163" t="s">
        <v>305</v>
      </c>
      <c r="E18" s="163" t="s">
        <v>306</v>
      </c>
      <c r="F18" s="156" t="s">
        <v>264</v>
      </c>
      <c r="G18" s="162" t="s">
        <v>106</v>
      </c>
      <c r="H18" s="148" t="s">
        <v>289</v>
      </c>
      <c r="I18" s="148">
        <v>2000</v>
      </c>
      <c r="J18" s="260">
        <f>consumption!F17</f>
        <v>169134.3</v>
      </c>
      <c r="K18" s="260">
        <f>consumption!E17</f>
        <v>170572.9</v>
      </c>
      <c r="L18" s="180">
        <f t="shared" ref="L18:L19" si="1">(K18-J18)*I18</f>
        <v>2877200.0000000116</v>
      </c>
      <c r="M18" s="339"/>
      <c r="N18" s="336"/>
      <c r="O18" s="134"/>
      <c r="P18" s="134"/>
      <c r="Q18" s="134"/>
      <c r="R18" s="134"/>
      <c r="S18" s="134"/>
      <c r="T18" s="129"/>
      <c r="U18" s="129"/>
      <c r="V18" s="129"/>
      <c r="W18" s="129"/>
      <c r="X18" s="129"/>
      <c r="Y18" s="129"/>
      <c r="Z18" s="129"/>
    </row>
    <row r="19" spans="1:26" ht="63.75" customHeight="1">
      <c r="A19" s="148">
        <v>2</v>
      </c>
      <c r="B19" s="338"/>
      <c r="C19" s="163" t="s">
        <v>315</v>
      </c>
      <c r="D19" s="163" t="s">
        <v>307</v>
      </c>
      <c r="E19" s="163" t="s">
        <v>306</v>
      </c>
      <c r="F19" s="156" t="s">
        <v>107</v>
      </c>
      <c r="G19" s="162" t="s">
        <v>108</v>
      </c>
      <c r="H19" s="148" t="s">
        <v>289</v>
      </c>
      <c r="I19" s="148">
        <v>1000</v>
      </c>
      <c r="J19" s="157">
        <f>consumption!F18</f>
        <v>240269.1</v>
      </c>
      <c r="K19" s="260">
        <f>consumption!E18</f>
        <v>242641</v>
      </c>
      <c r="L19" s="180">
        <f t="shared" si="1"/>
        <v>2371899.9999999944</v>
      </c>
      <c r="M19" s="340"/>
      <c r="N19" s="341"/>
      <c r="O19" s="134"/>
      <c r="P19" s="134"/>
      <c r="Q19" s="134"/>
      <c r="R19" s="134"/>
      <c r="S19" s="134"/>
      <c r="T19" s="129"/>
      <c r="U19" s="129"/>
      <c r="V19" s="129"/>
      <c r="W19" s="129"/>
      <c r="X19" s="129"/>
      <c r="Y19" s="129"/>
      <c r="Z19" s="129"/>
    </row>
    <row r="20" spans="1:26" ht="25.5" customHeight="1">
      <c r="A20" s="181"/>
      <c r="B20" s="182"/>
      <c r="C20" s="182"/>
      <c r="D20" s="140"/>
      <c r="E20" s="140"/>
      <c r="F20" s="140"/>
      <c r="G20" s="140"/>
      <c r="H20" s="140"/>
      <c r="I20" s="140"/>
      <c r="J20" s="140"/>
      <c r="K20" s="183"/>
      <c r="L20" s="140"/>
      <c r="M20" s="329"/>
      <c r="N20" s="330"/>
      <c r="O20" s="184"/>
      <c r="P20" s="184"/>
      <c r="Q20" s="184"/>
      <c r="R20" s="184"/>
      <c r="S20" s="184"/>
      <c r="T20" s="129"/>
      <c r="U20" s="129"/>
      <c r="V20" s="129"/>
      <c r="W20" s="129"/>
      <c r="X20" s="129"/>
      <c r="Y20" s="129"/>
      <c r="Z20" s="129"/>
    </row>
    <row r="21" spans="1:26" ht="25.5" customHeight="1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2"/>
      <c r="L21" s="182"/>
      <c r="M21" s="327"/>
      <c r="N21" s="328"/>
      <c r="O21" s="184"/>
      <c r="P21" s="184"/>
      <c r="Q21" s="184"/>
      <c r="R21" s="184"/>
      <c r="S21" s="184"/>
      <c r="T21" s="129"/>
      <c r="U21" s="129"/>
      <c r="V21" s="129"/>
      <c r="W21" s="129"/>
      <c r="X21" s="129"/>
      <c r="Y21" s="129"/>
      <c r="Z21" s="129"/>
    </row>
    <row r="22" spans="1:26" ht="51" customHeight="1">
      <c r="A22" s="331"/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7"/>
      <c r="N22" s="328"/>
      <c r="O22" s="184"/>
      <c r="P22" s="184"/>
      <c r="Q22" s="184"/>
      <c r="R22" s="184"/>
      <c r="S22" s="184"/>
      <c r="T22" s="129"/>
      <c r="U22" s="129"/>
      <c r="V22" s="129"/>
      <c r="W22" s="129"/>
      <c r="X22" s="129"/>
      <c r="Y22" s="129"/>
      <c r="Z22" s="129"/>
    </row>
    <row r="23" spans="1:26" ht="30" customHeight="1">
      <c r="A23" s="181"/>
      <c r="B23" s="182"/>
      <c r="C23" s="182"/>
      <c r="D23" s="140"/>
      <c r="E23" s="140"/>
      <c r="F23" s="185"/>
      <c r="G23" s="185"/>
      <c r="H23" s="185"/>
      <c r="I23" s="140"/>
      <c r="J23" s="140"/>
      <c r="K23" s="185"/>
      <c r="L23" s="186"/>
      <c r="M23" s="327"/>
      <c r="N23" s="328"/>
      <c r="O23" s="184"/>
      <c r="P23" s="184"/>
      <c r="Q23" s="184"/>
      <c r="R23" s="184"/>
      <c r="S23" s="184"/>
      <c r="T23" s="129"/>
      <c r="U23" s="129"/>
      <c r="V23" s="129"/>
      <c r="W23" s="129"/>
      <c r="X23" s="129"/>
      <c r="Y23" s="129"/>
      <c r="Z23" s="129"/>
    </row>
    <row r="24" spans="1:26" ht="15" customHeight="1">
      <c r="A24" s="181"/>
      <c r="B24" s="182"/>
      <c r="C24" s="182"/>
      <c r="D24" s="140"/>
      <c r="E24" s="140"/>
      <c r="F24" s="185"/>
      <c r="G24" s="185"/>
      <c r="H24" s="185"/>
      <c r="I24" s="140"/>
      <c r="J24" s="140"/>
      <c r="K24" s="140"/>
      <c r="L24" s="186"/>
      <c r="M24" s="186"/>
      <c r="N24" s="187"/>
      <c r="O24" s="188"/>
      <c r="P24" s="188"/>
      <c r="Q24" s="188"/>
      <c r="R24" s="188"/>
      <c r="S24" s="188"/>
      <c r="T24" s="129"/>
      <c r="U24" s="129"/>
      <c r="V24" s="129"/>
      <c r="W24" s="129"/>
      <c r="X24" s="129"/>
      <c r="Y24" s="129"/>
      <c r="Z24" s="129"/>
    </row>
    <row r="25" spans="1:26" ht="15.75" customHeight="1">
      <c r="A25" s="138"/>
      <c r="B25" s="139" t="s">
        <v>308</v>
      </c>
      <c r="C25" s="139"/>
      <c r="D25" s="189"/>
      <c r="E25" s="139"/>
      <c r="F25" s="185"/>
      <c r="G25" s="190" t="s">
        <v>193</v>
      </c>
      <c r="H25" s="190"/>
      <c r="I25" s="190"/>
      <c r="J25" s="139"/>
      <c r="K25" s="185"/>
      <c r="L25" s="139" t="s">
        <v>309</v>
      </c>
      <c r="M25" s="139"/>
      <c r="N25" s="187"/>
      <c r="O25" s="188"/>
      <c r="P25" s="188"/>
      <c r="Q25" s="188"/>
      <c r="R25" s="188"/>
      <c r="S25" s="188"/>
      <c r="T25" s="129"/>
      <c r="U25" s="129"/>
      <c r="V25" s="129"/>
      <c r="W25" s="129"/>
      <c r="X25" s="129"/>
      <c r="Y25" s="129"/>
      <c r="Z25" s="129"/>
    </row>
    <row r="26" spans="1:26" ht="15.75" customHeight="1">
      <c r="A26" s="138"/>
      <c r="B26" s="191" t="s">
        <v>310</v>
      </c>
      <c r="C26" s="139"/>
      <c r="D26" s="189"/>
      <c r="E26" s="139"/>
      <c r="F26" s="185"/>
      <c r="G26" s="139" t="s">
        <v>311</v>
      </c>
      <c r="H26" s="139"/>
      <c r="I26" s="139"/>
      <c r="J26" s="139"/>
      <c r="K26" s="185"/>
      <c r="L26" s="190" t="s">
        <v>312</v>
      </c>
      <c r="M26" s="190"/>
      <c r="N26" s="187"/>
      <c r="O26" s="188"/>
      <c r="P26" s="188"/>
      <c r="Q26" s="188"/>
      <c r="R26" s="188"/>
      <c r="S26" s="188"/>
      <c r="T26" s="129"/>
      <c r="U26" s="129"/>
      <c r="V26" s="129"/>
      <c r="W26" s="129"/>
      <c r="X26" s="129"/>
      <c r="Y26" s="129"/>
      <c r="Z26" s="129"/>
    </row>
    <row r="27" spans="1:26" ht="15" hidden="1" customHeight="1">
      <c r="A27" s="138"/>
      <c r="B27" s="139"/>
      <c r="C27" s="139"/>
      <c r="D27" s="324" t="s">
        <v>313</v>
      </c>
      <c r="E27" s="325"/>
      <c r="F27" s="325"/>
      <c r="G27" s="325"/>
      <c r="H27" s="325"/>
      <c r="I27" s="325"/>
      <c r="J27" s="325"/>
      <c r="K27" s="326"/>
      <c r="L27" s="325"/>
      <c r="M27" s="182"/>
      <c r="N27" s="148"/>
      <c r="O27" s="188"/>
      <c r="P27" s="188"/>
      <c r="Q27" s="188"/>
      <c r="R27" s="188"/>
      <c r="S27" s="188"/>
      <c r="T27" s="129"/>
      <c r="U27" s="129"/>
      <c r="V27" s="129"/>
      <c r="W27" s="129"/>
      <c r="X27" s="129"/>
      <c r="Y27" s="129"/>
      <c r="Z27" s="129"/>
    </row>
    <row r="28" spans="1:26" ht="15" hidden="1" customHeight="1">
      <c r="A28" s="138"/>
      <c r="B28" s="139"/>
      <c r="C28" s="139"/>
      <c r="D28" s="324" t="s">
        <v>314</v>
      </c>
      <c r="E28" s="325"/>
      <c r="F28" s="325"/>
      <c r="G28" s="325"/>
      <c r="H28" s="325"/>
      <c r="I28" s="325"/>
      <c r="J28" s="325"/>
      <c r="K28" s="326"/>
      <c r="L28" s="325"/>
      <c r="M28" s="182"/>
      <c r="N28" s="148"/>
      <c r="O28" s="188"/>
      <c r="P28" s="188"/>
      <c r="Q28" s="188"/>
      <c r="R28" s="188"/>
      <c r="S28" s="188"/>
      <c r="T28" s="129"/>
      <c r="U28" s="129"/>
      <c r="V28" s="129"/>
      <c r="W28" s="129"/>
      <c r="X28" s="129"/>
      <c r="Y28" s="129"/>
      <c r="Z28" s="129"/>
    </row>
    <row r="29" spans="1:26" ht="15.75" customHeight="1">
      <c r="A29" s="140"/>
      <c r="B29" s="139"/>
      <c r="C29" s="139"/>
      <c r="D29" s="139"/>
      <c r="E29" s="139"/>
      <c r="F29" s="139"/>
      <c r="G29" s="139"/>
      <c r="H29" s="185"/>
      <c r="I29" s="139"/>
      <c r="J29" s="139"/>
      <c r="K29" s="139"/>
      <c r="L29" s="140"/>
      <c r="M29" s="327"/>
      <c r="N29" s="328"/>
      <c r="O29" s="188"/>
      <c r="P29" s="188"/>
      <c r="Q29" s="188"/>
      <c r="R29" s="188"/>
      <c r="S29" s="188"/>
      <c r="T29" s="129"/>
      <c r="U29" s="129"/>
      <c r="V29" s="129"/>
      <c r="W29" s="129"/>
      <c r="X29" s="129"/>
      <c r="Y29" s="129"/>
      <c r="Z29" s="129"/>
    </row>
    <row r="30" spans="1:26" ht="15.75" customHeight="1">
      <c r="A30" s="192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92"/>
      <c r="M30" s="192"/>
      <c r="N30" s="192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26" ht="15.75" customHeight="1">
      <c r="A31" s="192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92"/>
      <c r="M31" s="192"/>
      <c r="N31" s="192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26" ht="15.75" customHeight="1">
      <c r="A32" s="192"/>
      <c r="B32" s="129"/>
      <c r="C32" s="129"/>
      <c r="D32" s="129"/>
      <c r="E32" s="129"/>
      <c r="F32" s="129"/>
      <c r="G32" s="129"/>
      <c r="H32" s="134"/>
      <c r="I32" s="129"/>
      <c r="J32" s="129"/>
      <c r="K32" s="129"/>
      <c r="L32" s="192"/>
      <c r="M32" s="192"/>
      <c r="N32" s="192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ht="15.75" customHeight="1">
      <c r="A33" s="192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92"/>
      <c r="M33" s="192"/>
      <c r="N33" s="192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ht="15.75" customHeight="1">
      <c r="A34" s="192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92"/>
      <c r="M34" s="192"/>
      <c r="N34" s="192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spans="1:26" ht="15.75" customHeight="1">
      <c r="A35" s="192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92"/>
      <c r="M35" s="192"/>
      <c r="N35" s="192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ht="15.75" customHeight="1">
      <c r="A36" s="192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92"/>
      <c r="M36" s="192"/>
      <c r="N36" s="192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ht="15.75" customHeight="1">
      <c r="A37" s="192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92"/>
      <c r="M37" s="192"/>
      <c r="N37" s="192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spans="1:26" ht="15.75" customHeight="1">
      <c r="A38" s="192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92"/>
      <c r="M38" s="192"/>
      <c r="N38" s="192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39" spans="1:26" ht="15.75" customHeight="1">
      <c r="A39" s="192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92"/>
      <c r="M39" s="192"/>
      <c r="N39" s="192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</row>
    <row r="40" spans="1:26" ht="15.75" customHeight="1">
      <c r="A40" s="192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92"/>
      <c r="M40" s="192"/>
      <c r="N40" s="192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</row>
    <row r="41" spans="1:26" ht="15.75" customHeight="1">
      <c r="A41" s="192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92"/>
      <c r="M41" s="192"/>
      <c r="N41" s="192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</row>
    <row r="42" spans="1:26" ht="15.75" customHeight="1">
      <c r="A42" s="192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92"/>
      <c r="M42" s="192"/>
      <c r="N42" s="192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  <row r="43" spans="1:26" ht="15.75" customHeight="1">
      <c r="A43" s="192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92"/>
      <c r="M43" s="192"/>
      <c r="N43" s="192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</row>
    <row r="44" spans="1:26" ht="15.75" customHeight="1">
      <c r="A44" s="192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92"/>
      <c r="M44" s="192"/>
      <c r="N44" s="192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</row>
    <row r="45" spans="1:26" ht="15.75" customHeight="1">
      <c r="A45" s="192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92"/>
      <c r="M45" s="192"/>
      <c r="N45" s="192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</row>
    <row r="46" spans="1:26" ht="15.75" customHeight="1">
      <c r="A46" s="192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92"/>
      <c r="M46" s="192"/>
      <c r="N46" s="192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</row>
    <row r="47" spans="1:26" ht="15.75" customHeight="1">
      <c r="A47" s="192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92"/>
      <c r="M47" s="192"/>
      <c r="N47" s="192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</row>
    <row r="48" spans="1:26" ht="15.75" customHeight="1">
      <c r="A48" s="192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92"/>
      <c r="M48" s="192"/>
      <c r="N48" s="192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</row>
    <row r="49" spans="1:26" ht="15.75" customHeight="1">
      <c r="A49" s="192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92"/>
      <c r="M49" s="192"/>
      <c r="N49" s="192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</row>
    <row r="50" spans="1:26" ht="15.75" customHeight="1">
      <c r="A50" s="192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92"/>
      <c r="M50" s="192"/>
      <c r="N50" s="192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</row>
    <row r="51" spans="1:26" ht="15.75" customHeight="1">
      <c r="A51" s="192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92"/>
      <c r="M51" s="192"/>
      <c r="N51" s="192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</row>
    <row r="52" spans="1:26" ht="15.75" customHeight="1">
      <c r="A52" s="192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92"/>
      <c r="M52" s="192"/>
      <c r="N52" s="192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spans="1:26" ht="15.75" customHeight="1">
      <c r="A53" s="192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92"/>
      <c r="M53" s="192"/>
      <c r="N53" s="192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spans="1:26" ht="15.75" customHeight="1">
      <c r="A54" s="192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92"/>
      <c r="M54" s="192"/>
      <c r="N54" s="192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spans="1:26" ht="15.75" customHeight="1">
      <c r="A55" s="192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92"/>
      <c r="M55" s="192"/>
      <c r="N55" s="192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spans="1:26" ht="15.75" customHeight="1">
      <c r="A56" s="192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92"/>
      <c r="M56" s="192"/>
      <c r="N56" s="192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spans="1:26" ht="15.75" customHeight="1">
      <c r="A57" s="192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92"/>
      <c r="M57" s="192"/>
      <c r="N57" s="192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spans="1:26" ht="15.75" customHeight="1">
      <c r="A58" s="192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92"/>
      <c r="M58" s="192"/>
      <c r="N58" s="192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spans="1:26" ht="15.75" customHeight="1">
      <c r="A59" s="192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92"/>
      <c r="M59" s="192"/>
      <c r="N59" s="192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spans="1:26" ht="15.75" customHeight="1">
      <c r="A60" s="192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92"/>
      <c r="M60" s="192"/>
      <c r="N60" s="192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spans="1:26" ht="15.75" customHeight="1">
      <c r="A61" s="192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92"/>
      <c r="M61" s="192"/>
      <c r="N61" s="192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 ht="15.75" customHeight="1">
      <c r="A62" s="192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92"/>
      <c r="M62" s="192"/>
      <c r="N62" s="192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spans="1:26" ht="15.75" customHeight="1">
      <c r="A63" s="192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92"/>
      <c r="M63" s="192"/>
      <c r="N63" s="192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spans="1:26" ht="15.75" customHeight="1">
      <c r="A64" s="192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92"/>
      <c r="M64" s="192"/>
      <c r="N64" s="192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spans="1:26" ht="15.75" customHeight="1">
      <c r="A65" s="192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92"/>
      <c r="M65" s="192"/>
      <c r="N65" s="192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1:26" ht="15.75" customHeight="1">
      <c r="A66" s="192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92"/>
      <c r="M66" s="192"/>
      <c r="N66" s="192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1:26" ht="15.75" customHeight="1">
      <c r="A67" s="192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92"/>
      <c r="M67" s="192"/>
      <c r="N67" s="192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1:26" ht="15.75" customHeight="1">
      <c r="A68" s="192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92"/>
      <c r="M68" s="192"/>
      <c r="N68" s="192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1:26" ht="15.75" customHeight="1">
      <c r="A69" s="192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92"/>
      <c r="M69" s="192"/>
      <c r="N69" s="192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1:26" ht="15.75" customHeight="1">
      <c r="A70" s="192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92"/>
      <c r="M70" s="192"/>
      <c r="N70" s="192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1:26" ht="15.75" customHeight="1">
      <c r="A71" s="192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92"/>
      <c r="M71" s="192"/>
      <c r="N71" s="192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1:26" ht="15.75" customHeight="1">
      <c r="A72" s="192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92"/>
      <c r="M72" s="192"/>
      <c r="N72" s="192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1:26" ht="15.75" customHeight="1">
      <c r="A73" s="192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92"/>
      <c r="M73" s="192"/>
      <c r="N73" s="192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pans="1:26" ht="15.75" customHeight="1">
      <c r="A74" s="192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92"/>
      <c r="M74" s="192"/>
      <c r="N74" s="192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pans="1:26" ht="15.75" customHeight="1">
      <c r="A75" s="192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92"/>
      <c r="M75" s="192"/>
      <c r="N75" s="192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pans="1:26" ht="15.75" customHeight="1">
      <c r="A76" s="192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92"/>
      <c r="M76" s="192"/>
      <c r="N76" s="192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pans="1:26" ht="15.75" customHeight="1">
      <c r="A77" s="192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92"/>
      <c r="M77" s="192"/>
      <c r="N77" s="192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pans="1:26" ht="15.75" customHeight="1">
      <c r="A78" s="192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92"/>
      <c r="M78" s="192"/>
      <c r="N78" s="192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pans="1:26" ht="15.75" customHeight="1">
      <c r="A79" s="192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92"/>
      <c r="M79" s="192"/>
      <c r="N79" s="192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1:26" ht="15.75" customHeight="1">
      <c r="A80" s="192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92"/>
      <c r="M80" s="192"/>
      <c r="N80" s="192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1:26" ht="15.75" customHeight="1">
      <c r="A81" s="192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92"/>
      <c r="M81" s="192"/>
      <c r="N81" s="192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1:26" ht="15.75" customHeight="1">
      <c r="A82" s="192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92"/>
      <c r="M82" s="192"/>
      <c r="N82" s="192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1:26" ht="15.75" customHeight="1">
      <c r="A83" s="192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92"/>
      <c r="M83" s="192"/>
      <c r="N83" s="192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pans="1:26" ht="15.75" customHeight="1">
      <c r="A84" s="192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92"/>
      <c r="M84" s="192"/>
      <c r="N84" s="192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1:26" ht="15.75" customHeight="1">
      <c r="A85" s="192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92"/>
      <c r="M85" s="192"/>
      <c r="N85" s="192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1:26" ht="15.75" customHeight="1">
      <c r="A86" s="192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92"/>
      <c r="M86" s="192"/>
      <c r="N86" s="192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1:26" ht="15.75" customHeight="1">
      <c r="A87" s="192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92"/>
      <c r="M87" s="192"/>
      <c r="N87" s="192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1:26" ht="15.75" customHeight="1">
      <c r="A88" s="192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92"/>
      <c r="M88" s="192"/>
      <c r="N88" s="192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1:26" ht="15.75" customHeight="1">
      <c r="A89" s="192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92"/>
      <c r="M89" s="192"/>
      <c r="N89" s="192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1:26" ht="15.75" customHeight="1">
      <c r="A90" s="192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92"/>
      <c r="M90" s="192"/>
      <c r="N90" s="192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1:26" ht="15.75" customHeight="1">
      <c r="A91" s="192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92"/>
      <c r="M91" s="192"/>
      <c r="N91" s="192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1:26" ht="15.75" customHeight="1">
      <c r="A92" s="192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92"/>
      <c r="M92" s="192"/>
      <c r="N92" s="192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1:26" ht="15.75" customHeight="1">
      <c r="A93" s="192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92"/>
      <c r="M93" s="192"/>
      <c r="N93" s="192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spans="1:26" ht="15.75" customHeight="1">
      <c r="A94" s="192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92"/>
      <c r="M94" s="192"/>
      <c r="N94" s="192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spans="1:26" ht="15.75" customHeight="1">
      <c r="A95" s="192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92"/>
      <c r="M95" s="192"/>
      <c r="N95" s="192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spans="1:26" ht="15.75" customHeight="1">
      <c r="A96" s="192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92"/>
      <c r="M96" s="192"/>
      <c r="N96" s="192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spans="1:26" ht="15.75" customHeight="1">
      <c r="A97" s="192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92"/>
      <c r="M97" s="192"/>
      <c r="N97" s="192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spans="1:26" ht="15.75" customHeight="1">
      <c r="A98" s="192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92"/>
      <c r="M98" s="192"/>
      <c r="N98" s="192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spans="1:26" ht="15.75" customHeight="1">
      <c r="A99" s="192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92"/>
      <c r="M99" s="192"/>
      <c r="N99" s="192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spans="1:26" ht="15.75" customHeight="1">
      <c r="A100" s="192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92"/>
      <c r="M100" s="192"/>
      <c r="N100" s="192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spans="1:26" ht="15.75" customHeight="1">
      <c r="A101" s="192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92"/>
      <c r="M101" s="192"/>
      <c r="N101" s="192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spans="1:26" ht="15.75" customHeight="1">
      <c r="A102" s="192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92"/>
      <c r="M102" s="192"/>
      <c r="N102" s="192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spans="1:26" ht="15.75" customHeight="1">
      <c r="A103" s="192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92"/>
      <c r="M103" s="192"/>
      <c r="N103" s="192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spans="1:26" ht="15.75" customHeight="1">
      <c r="A104" s="192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92"/>
      <c r="M104" s="192"/>
      <c r="N104" s="192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spans="1:26" ht="15.75" customHeight="1">
      <c r="A105" s="192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92"/>
      <c r="M105" s="192"/>
      <c r="N105" s="192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spans="1:26" ht="15.75" customHeight="1">
      <c r="A106" s="192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92"/>
      <c r="M106" s="192"/>
      <c r="N106" s="192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spans="1:26" ht="15.75" customHeight="1">
      <c r="A107" s="192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92"/>
      <c r="M107" s="192"/>
      <c r="N107" s="192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spans="1:26" ht="15.75" customHeight="1">
      <c r="A108" s="192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92"/>
      <c r="M108" s="192"/>
      <c r="N108" s="192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spans="1:26" ht="15.75" customHeight="1">
      <c r="A109" s="192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92"/>
      <c r="M109" s="192"/>
      <c r="N109" s="192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spans="1:26" ht="15.75" customHeight="1">
      <c r="A110" s="192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92"/>
      <c r="M110" s="192"/>
      <c r="N110" s="192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spans="1:26" ht="15.75" customHeight="1">
      <c r="A111" s="192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92"/>
      <c r="M111" s="192"/>
      <c r="N111" s="192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spans="1:26" ht="15.75" customHeight="1">
      <c r="A112" s="192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92"/>
      <c r="M112" s="192"/>
      <c r="N112" s="192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spans="1:26" ht="15.75" customHeight="1">
      <c r="A113" s="192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92"/>
      <c r="M113" s="192"/>
      <c r="N113" s="192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spans="1:26" ht="15.75" customHeight="1">
      <c r="A114" s="192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92"/>
      <c r="M114" s="192"/>
      <c r="N114" s="192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spans="1:26" ht="15.75" customHeight="1">
      <c r="A115" s="192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92"/>
      <c r="M115" s="192"/>
      <c r="N115" s="192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spans="1:26" ht="15.75" customHeight="1">
      <c r="A116" s="192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92"/>
      <c r="M116" s="192"/>
      <c r="N116" s="192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spans="1:26" ht="15.75" customHeight="1">
      <c r="A117" s="192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92"/>
      <c r="M117" s="192"/>
      <c r="N117" s="192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spans="1:26" ht="15.75" customHeight="1">
      <c r="A118" s="192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92"/>
      <c r="M118" s="192"/>
      <c r="N118" s="192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spans="1:26" ht="15.75" customHeight="1">
      <c r="A119" s="192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92"/>
      <c r="M119" s="192"/>
      <c r="N119" s="192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spans="1:26" ht="15.75" customHeight="1">
      <c r="A120" s="192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92"/>
      <c r="M120" s="192"/>
      <c r="N120" s="192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spans="1:26" ht="15.75" customHeight="1">
      <c r="A121" s="192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92"/>
      <c r="M121" s="192"/>
      <c r="N121" s="192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spans="1:26" ht="15.75" customHeight="1">
      <c r="A122" s="192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92"/>
      <c r="M122" s="192"/>
      <c r="N122" s="192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spans="1:26" ht="15.75" customHeight="1">
      <c r="A123" s="192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92"/>
      <c r="M123" s="192"/>
      <c r="N123" s="192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spans="1:26" ht="15.75" customHeight="1">
      <c r="A124" s="192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92"/>
      <c r="M124" s="192"/>
      <c r="N124" s="192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spans="1:26" ht="15.75" customHeight="1">
      <c r="A125" s="192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92"/>
      <c r="M125" s="192"/>
      <c r="N125" s="192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spans="1:26" ht="15.75" customHeight="1">
      <c r="A126" s="192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92"/>
      <c r="M126" s="192"/>
      <c r="N126" s="192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spans="1:26" ht="15.75" customHeight="1">
      <c r="A127" s="192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92"/>
      <c r="M127" s="192"/>
      <c r="N127" s="192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spans="1:26" ht="15.75" customHeight="1">
      <c r="A128" s="192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92"/>
      <c r="M128" s="192"/>
      <c r="N128" s="192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spans="1:26" ht="15.75" customHeight="1">
      <c r="A129" s="192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92"/>
      <c r="M129" s="192"/>
      <c r="N129" s="192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spans="1:26" ht="15.75" customHeight="1">
      <c r="A130" s="192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92"/>
      <c r="M130" s="192"/>
      <c r="N130" s="192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spans="1:26" ht="15.75" customHeight="1">
      <c r="A131" s="192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92"/>
      <c r="M131" s="192"/>
      <c r="N131" s="192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spans="1:26" ht="15.75" customHeight="1">
      <c r="A132" s="192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92"/>
      <c r="M132" s="192"/>
      <c r="N132" s="192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spans="1:26" ht="15.75" customHeight="1">
      <c r="A133" s="192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92"/>
      <c r="M133" s="192"/>
      <c r="N133" s="192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spans="1:26" ht="15.75" customHeight="1">
      <c r="A134" s="192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92"/>
      <c r="M134" s="192"/>
      <c r="N134" s="192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spans="1:26" ht="15.75" customHeight="1">
      <c r="A135" s="192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92"/>
      <c r="M135" s="192"/>
      <c r="N135" s="192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spans="1:26" ht="15.75" customHeight="1">
      <c r="A136" s="192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92"/>
      <c r="M136" s="192"/>
      <c r="N136" s="192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spans="1:26" ht="15.75" customHeight="1">
      <c r="A137" s="192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92"/>
      <c r="M137" s="192"/>
      <c r="N137" s="192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spans="1:26" ht="15.75" customHeight="1">
      <c r="A138" s="192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92"/>
      <c r="M138" s="192"/>
      <c r="N138" s="192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spans="1:26" ht="15.75" customHeight="1">
      <c r="A139" s="192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92"/>
      <c r="M139" s="192"/>
      <c r="N139" s="192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spans="1:26" ht="15.75" customHeight="1">
      <c r="A140" s="192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92"/>
      <c r="M140" s="192"/>
      <c r="N140" s="192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spans="1:26" ht="15.75" customHeight="1">
      <c r="A141" s="192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92"/>
      <c r="M141" s="192"/>
      <c r="N141" s="192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spans="1:26" ht="15.75" customHeight="1">
      <c r="A142" s="192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92"/>
      <c r="M142" s="192"/>
      <c r="N142" s="192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spans="1:26" ht="15.75" customHeight="1">
      <c r="A143" s="192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92"/>
      <c r="M143" s="192"/>
      <c r="N143" s="192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spans="1:26" ht="15.75" customHeight="1">
      <c r="A144" s="192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92"/>
      <c r="M144" s="192"/>
      <c r="N144" s="192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spans="1:26" ht="15.75" customHeight="1">
      <c r="A145" s="192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92"/>
      <c r="M145" s="192"/>
      <c r="N145" s="192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spans="1:26" ht="15.75" customHeight="1">
      <c r="A146" s="192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92"/>
      <c r="M146" s="192"/>
      <c r="N146" s="192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spans="1:26" ht="15.75" customHeight="1">
      <c r="A147" s="192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92"/>
      <c r="M147" s="192"/>
      <c r="N147" s="192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spans="1:26" ht="15.75" customHeight="1">
      <c r="A148" s="192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92"/>
      <c r="M148" s="192"/>
      <c r="N148" s="192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spans="1:26" ht="15.75" customHeight="1">
      <c r="A149" s="192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92"/>
      <c r="M149" s="192"/>
      <c r="N149" s="192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spans="1:26" ht="15.75" customHeight="1">
      <c r="A150" s="192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92"/>
      <c r="M150" s="192"/>
      <c r="N150" s="192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spans="1:26" ht="15.75" customHeight="1">
      <c r="A151" s="192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92"/>
      <c r="M151" s="192"/>
      <c r="N151" s="192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spans="1:26" ht="15.75" customHeight="1">
      <c r="A152" s="192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92"/>
      <c r="M152" s="192"/>
      <c r="N152" s="192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spans="1:26" ht="15.75" customHeight="1">
      <c r="A153" s="192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92"/>
      <c r="M153" s="192"/>
      <c r="N153" s="192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spans="1:26" ht="15.75" customHeight="1">
      <c r="A154" s="192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92"/>
      <c r="M154" s="192"/>
      <c r="N154" s="192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spans="1:26" ht="15.75" customHeight="1">
      <c r="A155" s="192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92"/>
      <c r="M155" s="192"/>
      <c r="N155" s="192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spans="1:26" ht="15.75" customHeight="1">
      <c r="A156" s="192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92"/>
      <c r="M156" s="192"/>
      <c r="N156" s="192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spans="1:26" ht="15.75" customHeight="1">
      <c r="A157" s="192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92"/>
      <c r="M157" s="192"/>
      <c r="N157" s="192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spans="1:26" ht="15.75" customHeight="1">
      <c r="A158" s="192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92"/>
      <c r="M158" s="192"/>
      <c r="N158" s="192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spans="1:26" ht="15.75" customHeight="1">
      <c r="A159" s="192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92"/>
      <c r="M159" s="192"/>
      <c r="N159" s="192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spans="1:26" ht="15.75" customHeight="1">
      <c r="A160" s="192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92"/>
      <c r="M160" s="192"/>
      <c r="N160" s="192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spans="1:26" ht="15.75" customHeight="1">
      <c r="A161" s="192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92"/>
      <c r="M161" s="192"/>
      <c r="N161" s="192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spans="1:26" ht="15.75" customHeight="1">
      <c r="A162" s="192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92"/>
      <c r="M162" s="192"/>
      <c r="N162" s="192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spans="1:26" ht="15.75" customHeight="1">
      <c r="A163" s="192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92"/>
      <c r="M163" s="192"/>
      <c r="N163" s="192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spans="1:26" ht="15.75" customHeight="1">
      <c r="A164" s="192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92"/>
      <c r="M164" s="192"/>
      <c r="N164" s="192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spans="1:26" ht="15.75" customHeight="1">
      <c r="A165" s="192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92"/>
      <c r="M165" s="192"/>
      <c r="N165" s="192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spans="1:26" ht="15.75" customHeight="1">
      <c r="A166" s="192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92"/>
      <c r="M166" s="192"/>
      <c r="N166" s="192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spans="1:26" ht="15.75" customHeight="1">
      <c r="A167" s="192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92"/>
      <c r="M167" s="192"/>
      <c r="N167" s="192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spans="1:26" ht="15.75" customHeight="1">
      <c r="A168" s="192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92"/>
      <c r="M168" s="192"/>
      <c r="N168" s="192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spans="1:26" ht="15.75" customHeight="1">
      <c r="A169" s="192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92"/>
      <c r="M169" s="192"/>
      <c r="N169" s="192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spans="1:26" ht="15.75" customHeight="1">
      <c r="A170" s="192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92"/>
      <c r="M170" s="192"/>
      <c r="N170" s="192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spans="1:26" ht="15.75" customHeight="1">
      <c r="A171" s="192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92"/>
      <c r="M171" s="192"/>
      <c r="N171" s="192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spans="1:26" ht="15.75" customHeight="1">
      <c r="A172" s="192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92"/>
      <c r="M172" s="192"/>
      <c r="N172" s="192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spans="1:26" ht="15.75" customHeight="1">
      <c r="A173" s="192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92"/>
      <c r="M173" s="192"/>
      <c r="N173" s="192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spans="1:26" ht="15.75" customHeight="1">
      <c r="A174" s="192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92"/>
      <c r="M174" s="192"/>
      <c r="N174" s="192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spans="1:26" ht="15.75" customHeight="1">
      <c r="A175" s="192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92"/>
      <c r="M175" s="192"/>
      <c r="N175" s="192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spans="1:26" ht="15.75" customHeight="1">
      <c r="A176" s="192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92"/>
      <c r="M176" s="192"/>
      <c r="N176" s="192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spans="1:26" ht="15.75" customHeight="1">
      <c r="A177" s="192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92"/>
      <c r="M177" s="192"/>
      <c r="N177" s="192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spans="1:26" ht="15.75" customHeight="1">
      <c r="A178" s="192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92"/>
      <c r="M178" s="192"/>
      <c r="N178" s="192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spans="1:26" ht="15.75" customHeight="1">
      <c r="A179" s="192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92"/>
      <c r="M179" s="192"/>
      <c r="N179" s="192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spans="1:26" ht="15.75" customHeight="1">
      <c r="A180" s="192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92"/>
      <c r="M180" s="192"/>
      <c r="N180" s="192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spans="1:26" ht="15.75" customHeight="1">
      <c r="A181" s="192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92"/>
      <c r="M181" s="192"/>
      <c r="N181" s="192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spans="1:26" ht="15.75" customHeight="1">
      <c r="A182" s="192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92"/>
      <c r="M182" s="192"/>
      <c r="N182" s="192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spans="1:26" ht="15.75" customHeight="1">
      <c r="A183" s="192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92"/>
      <c r="M183" s="192"/>
      <c r="N183" s="192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spans="1:26" ht="15.75" customHeight="1">
      <c r="A184" s="192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92"/>
      <c r="M184" s="192"/>
      <c r="N184" s="192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spans="1:26" ht="15.75" customHeight="1">
      <c r="A185" s="192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92"/>
      <c r="M185" s="192"/>
      <c r="N185" s="192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spans="1:26" ht="15.75" customHeight="1">
      <c r="A186" s="192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92"/>
      <c r="M186" s="192"/>
      <c r="N186" s="192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spans="1:26" ht="15.75" customHeight="1">
      <c r="A187" s="192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92"/>
      <c r="M187" s="192"/>
      <c r="N187" s="192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spans="1:26" ht="15.75" customHeight="1">
      <c r="A188" s="192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92"/>
      <c r="M188" s="192"/>
      <c r="N188" s="192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spans="1:26" ht="15.75" customHeight="1">
      <c r="A189" s="192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92"/>
      <c r="M189" s="192"/>
      <c r="N189" s="192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spans="1:26" ht="15.75" customHeight="1">
      <c r="A190" s="192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92"/>
      <c r="M190" s="192"/>
      <c r="N190" s="192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spans="1:26" ht="15.75" customHeight="1">
      <c r="A191" s="192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92"/>
      <c r="M191" s="192"/>
      <c r="N191" s="192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spans="1:26" ht="15.75" customHeight="1">
      <c r="A192" s="192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92"/>
      <c r="M192" s="192"/>
      <c r="N192" s="192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spans="1:26" ht="15.75" customHeight="1">
      <c r="A193" s="192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92"/>
      <c r="M193" s="192"/>
      <c r="N193" s="192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spans="1:26" ht="15.75" customHeight="1">
      <c r="A194" s="192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92"/>
      <c r="M194" s="192"/>
      <c r="N194" s="192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spans="1:26" ht="15.75" customHeight="1">
      <c r="A195" s="192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92"/>
      <c r="M195" s="192"/>
      <c r="N195" s="192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spans="1:26" ht="15.75" customHeight="1">
      <c r="A196" s="192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92"/>
      <c r="M196" s="192"/>
      <c r="N196" s="192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spans="1:26" ht="15.75" customHeight="1">
      <c r="A197" s="192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92"/>
      <c r="M197" s="192"/>
      <c r="N197" s="192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spans="1:26" ht="15.75" customHeight="1">
      <c r="A198" s="192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92"/>
      <c r="M198" s="192"/>
      <c r="N198" s="192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spans="1:26" ht="15.75" customHeight="1">
      <c r="A199" s="192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92"/>
      <c r="M199" s="192"/>
      <c r="N199" s="192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spans="1:26" ht="15.75" customHeight="1">
      <c r="A200" s="192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92"/>
      <c r="M200" s="192"/>
      <c r="N200" s="192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spans="1:26" ht="15.75" customHeight="1">
      <c r="A201" s="192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92"/>
      <c r="M201" s="192"/>
      <c r="N201" s="192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spans="1:26" ht="15.75" customHeight="1">
      <c r="A202" s="192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92"/>
      <c r="M202" s="192"/>
      <c r="N202" s="192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spans="1:26" ht="15.75" customHeight="1">
      <c r="A203" s="192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92"/>
      <c r="M203" s="192"/>
      <c r="N203" s="192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spans="1:26" ht="15.75" customHeight="1">
      <c r="A204" s="192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92"/>
      <c r="M204" s="192"/>
      <c r="N204" s="192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spans="1:26" ht="15.75" customHeight="1">
      <c r="A205" s="192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92"/>
      <c r="M205" s="192"/>
      <c r="N205" s="192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spans="1:26" ht="15.75" customHeight="1">
      <c r="A206" s="192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92"/>
      <c r="M206" s="192"/>
      <c r="N206" s="192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spans="1:26" ht="15.75" customHeight="1">
      <c r="A207" s="192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92"/>
      <c r="M207" s="192"/>
      <c r="N207" s="192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spans="1:26" ht="15.75" customHeight="1">
      <c r="A208" s="192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92"/>
      <c r="M208" s="192"/>
      <c r="N208" s="192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spans="1:26" ht="15.75" customHeight="1">
      <c r="A209" s="192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92"/>
      <c r="M209" s="192"/>
      <c r="N209" s="192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spans="1:26" ht="15.75" customHeight="1">
      <c r="A210" s="192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92"/>
      <c r="M210" s="192"/>
      <c r="N210" s="192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spans="1:26" ht="15.75" customHeight="1">
      <c r="A211" s="192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92"/>
      <c r="M211" s="192"/>
      <c r="N211" s="192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spans="1:26" ht="15.75" customHeight="1">
      <c r="A212" s="192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92"/>
      <c r="M212" s="192"/>
      <c r="N212" s="192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spans="1:26" ht="15.75" customHeight="1">
      <c r="A213" s="192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92"/>
      <c r="M213" s="192"/>
      <c r="N213" s="192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spans="1:26" ht="15.75" customHeight="1">
      <c r="A214" s="192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92"/>
      <c r="M214" s="192"/>
      <c r="N214" s="192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spans="1:26" ht="15.75" customHeight="1">
      <c r="A215" s="192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92"/>
      <c r="M215" s="192"/>
      <c r="N215" s="192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spans="1:26" ht="15.75" customHeight="1">
      <c r="A216" s="192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92"/>
      <c r="M216" s="192"/>
      <c r="N216" s="192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spans="1:26" ht="15.75" customHeight="1">
      <c r="A217" s="192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92"/>
      <c r="M217" s="192"/>
      <c r="N217" s="192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spans="1:26" ht="15.75" customHeight="1">
      <c r="A218" s="192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92"/>
      <c r="M218" s="192"/>
      <c r="N218" s="192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spans="1:26" ht="15.75" customHeight="1">
      <c r="A219" s="192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92"/>
      <c r="M219" s="192"/>
      <c r="N219" s="192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spans="1:26" ht="15.75" customHeight="1">
      <c r="A220" s="192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92"/>
      <c r="M220" s="192"/>
      <c r="N220" s="192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spans="1:26" ht="15.75" customHeight="1">
      <c r="A221" s="192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92"/>
      <c r="M221" s="192"/>
      <c r="N221" s="192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spans="1:26" ht="15.75" customHeight="1">
      <c r="A222" s="192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92"/>
      <c r="M222" s="192"/>
      <c r="N222" s="192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spans="1:26" ht="15.75" customHeight="1">
      <c r="A223" s="192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92"/>
      <c r="M223" s="192"/>
      <c r="N223" s="192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spans="1:26" ht="15.75" customHeight="1">
      <c r="A224" s="192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92"/>
      <c r="M224" s="192"/>
      <c r="N224" s="192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spans="1:26" ht="15.75" customHeight="1">
      <c r="A225" s="192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92"/>
      <c r="M225" s="192"/>
      <c r="N225" s="192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spans="1:26" ht="15.75" customHeight="1">
      <c r="A226" s="192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92"/>
      <c r="M226" s="192"/>
      <c r="N226" s="192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spans="1:26" ht="15.75" customHeight="1">
      <c r="A227" s="192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92"/>
      <c r="M227" s="192"/>
      <c r="N227" s="192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spans="1:26" ht="15.75" customHeight="1">
      <c r="A228" s="192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92"/>
      <c r="M228" s="192"/>
      <c r="N228" s="192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spans="1:26" ht="15.75" customHeight="1">
      <c r="A229" s="192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92"/>
      <c r="M229" s="192"/>
      <c r="N229" s="192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spans="1:26" ht="15.75" customHeight="1">
      <c r="A230" s="192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92"/>
      <c r="M230" s="192"/>
      <c r="N230" s="192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spans="1:26" ht="15.75" customHeight="1">
      <c r="A231" s="192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92"/>
      <c r="M231" s="192"/>
      <c r="N231" s="192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spans="1:26" ht="15.75" customHeight="1">
      <c r="A232" s="192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92"/>
      <c r="M232" s="192"/>
      <c r="N232" s="192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spans="1:26" ht="15.75" customHeight="1">
      <c r="A233" s="192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92"/>
      <c r="M233" s="192"/>
      <c r="N233" s="192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spans="1:26" ht="15.75" customHeight="1">
      <c r="A234" s="192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92"/>
      <c r="M234" s="192"/>
      <c r="N234" s="192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spans="1:26" ht="15.75" customHeight="1">
      <c r="A235" s="192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92"/>
      <c r="M235" s="192"/>
      <c r="N235" s="192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spans="1:26" ht="15.75" customHeight="1">
      <c r="A236" s="192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92"/>
      <c r="M236" s="192"/>
      <c r="N236" s="192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spans="1:26" ht="15.75" customHeight="1">
      <c r="A237" s="192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92"/>
      <c r="M237" s="192"/>
      <c r="N237" s="192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spans="1:26" ht="15.75" customHeight="1">
      <c r="A238" s="192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92"/>
      <c r="M238" s="192"/>
      <c r="N238" s="192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spans="1:26" ht="15.75" customHeight="1">
      <c r="A239" s="192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92"/>
      <c r="M239" s="192"/>
      <c r="N239" s="192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spans="1:26" ht="15.75" customHeight="1">
      <c r="A240" s="192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92"/>
      <c r="M240" s="192"/>
      <c r="N240" s="192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spans="1:26" ht="15.75" customHeight="1">
      <c r="A241" s="192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92"/>
      <c r="M241" s="192"/>
      <c r="N241" s="192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spans="1:26" ht="15.75" customHeight="1">
      <c r="A242" s="192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92"/>
      <c r="M242" s="192"/>
      <c r="N242" s="192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spans="1:26" ht="15.75" customHeight="1">
      <c r="A243" s="192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92"/>
      <c r="M243" s="192"/>
      <c r="N243" s="192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spans="1:26" ht="15.75" customHeight="1">
      <c r="A244" s="192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92"/>
      <c r="M244" s="192"/>
      <c r="N244" s="192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spans="1:26" ht="15.75" customHeight="1">
      <c r="A245" s="192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92"/>
      <c r="M245" s="192"/>
      <c r="N245" s="192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spans="1:26" ht="15.75" customHeight="1">
      <c r="A246" s="192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92"/>
      <c r="M246" s="192"/>
      <c r="N246" s="192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spans="1:26" ht="15.75" customHeight="1">
      <c r="A247" s="192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92"/>
      <c r="M247" s="192"/>
      <c r="N247" s="192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spans="1:26" ht="15.75" customHeight="1">
      <c r="A248" s="192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92"/>
      <c r="M248" s="192"/>
      <c r="N248" s="192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spans="1:26" ht="15.75" customHeight="1">
      <c r="A249" s="192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92"/>
      <c r="M249" s="192"/>
      <c r="N249" s="192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spans="1:26" ht="15.75" customHeight="1">
      <c r="A250" s="192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92"/>
      <c r="M250" s="192"/>
      <c r="N250" s="192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spans="1:26" ht="15.75" customHeight="1">
      <c r="A251" s="192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92"/>
      <c r="M251" s="192"/>
      <c r="N251" s="192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spans="1:26" ht="15.75" customHeight="1">
      <c r="A252" s="192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92"/>
      <c r="M252" s="192"/>
      <c r="N252" s="192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spans="1:26" ht="15.75" customHeight="1">
      <c r="A253" s="192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92"/>
      <c r="M253" s="192"/>
      <c r="N253" s="192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spans="1:26" ht="15.75" customHeight="1">
      <c r="A254" s="192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92"/>
      <c r="M254" s="192"/>
      <c r="N254" s="192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spans="1:26" ht="15.75" customHeight="1">
      <c r="A255" s="192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92"/>
      <c r="M255" s="192"/>
      <c r="N255" s="192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spans="1:26" ht="15.75" customHeight="1">
      <c r="A256" s="192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92"/>
      <c r="M256" s="192"/>
      <c r="N256" s="192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spans="1:26" ht="15.75" customHeight="1">
      <c r="A257" s="192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92"/>
      <c r="M257" s="192"/>
      <c r="N257" s="192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spans="1:26" ht="15.75" customHeight="1">
      <c r="A258" s="192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92"/>
      <c r="M258" s="192"/>
      <c r="N258" s="192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spans="1:26" ht="15.75" customHeight="1">
      <c r="A259" s="192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92"/>
      <c r="M259" s="192"/>
      <c r="N259" s="192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spans="1:26" ht="15.75" customHeight="1">
      <c r="A260" s="192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92"/>
      <c r="M260" s="192"/>
      <c r="N260" s="192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spans="1:26" ht="15.75" customHeight="1">
      <c r="A261" s="192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92"/>
      <c r="M261" s="192"/>
      <c r="N261" s="192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spans="1:26" ht="15.75" customHeight="1">
      <c r="A262" s="192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92"/>
      <c r="M262" s="192"/>
      <c r="N262" s="192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spans="1:26" ht="15.75" customHeight="1">
      <c r="A263" s="192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92"/>
      <c r="M263" s="192"/>
      <c r="N263" s="192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spans="1:26" ht="15.75" customHeight="1">
      <c r="A264" s="192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92"/>
      <c r="M264" s="192"/>
      <c r="N264" s="192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spans="1:26" ht="15.75" customHeight="1">
      <c r="A265" s="192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92"/>
      <c r="M265" s="192"/>
      <c r="N265" s="192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spans="1:26" ht="15.75" customHeight="1">
      <c r="A266" s="192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92"/>
      <c r="M266" s="192"/>
      <c r="N266" s="192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spans="1:26" ht="15.75" customHeight="1">
      <c r="A267" s="192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92"/>
      <c r="M267" s="192"/>
      <c r="N267" s="192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spans="1:26" ht="15.75" customHeight="1">
      <c r="A268" s="192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92"/>
      <c r="M268" s="192"/>
      <c r="N268" s="192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spans="1:26" ht="15.75" customHeight="1">
      <c r="A269" s="192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92"/>
      <c r="M269" s="192"/>
      <c r="N269" s="192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spans="1:26" ht="15.75" customHeight="1">
      <c r="A270" s="192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92"/>
      <c r="M270" s="192"/>
      <c r="N270" s="192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spans="1:26" ht="15.75" customHeight="1">
      <c r="A271" s="192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92"/>
      <c r="M271" s="192"/>
      <c r="N271" s="192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spans="1:26" ht="15.75" customHeight="1">
      <c r="A272" s="192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92"/>
      <c r="M272" s="192"/>
      <c r="N272" s="192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spans="1:26" ht="15.75" customHeight="1">
      <c r="A273" s="192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92"/>
      <c r="M273" s="192"/>
      <c r="N273" s="192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spans="1:26" ht="15.75" customHeight="1">
      <c r="A274" s="192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92"/>
      <c r="M274" s="192"/>
      <c r="N274" s="192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spans="1:26" ht="15.75" customHeight="1">
      <c r="A275" s="192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92"/>
      <c r="M275" s="192"/>
      <c r="N275" s="192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spans="1:26" ht="15.75" customHeight="1">
      <c r="A276" s="192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92"/>
      <c r="M276" s="192"/>
      <c r="N276" s="192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spans="1:26" ht="15.75" customHeight="1">
      <c r="A277" s="192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92"/>
      <c r="M277" s="192"/>
      <c r="N277" s="192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spans="1:26" ht="15.75" customHeight="1">
      <c r="A278" s="192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92"/>
      <c r="M278" s="192"/>
      <c r="N278" s="192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spans="1:26" ht="15.75" customHeight="1">
      <c r="A279" s="192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92"/>
      <c r="M279" s="192"/>
      <c r="N279" s="192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spans="1:26" ht="15.75" customHeight="1">
      <c r="A280" s="192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92"/>
      <c r="M280" s="192"/>
      <c r="N280" s="192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spans="1:26" ht="15.75" customHeight="1">
      <c r="A281" s="192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92"/>
      <c r="M281" s="192"/>
      <c r="N281" s="192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spans="1:26" ht="15.75" customHeight="1">
      <c r="A282" s="192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92"/>
      <c r="M282" s="192"/>
      <c r="N282" s="192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spans="1:26" ht="15.75" customHeight="1">
      <c r="A283" s="192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92"/>
      <c r="M283" s="192"/>
      <c r="N283" s="192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spans="1:26" ht="15.75" customHeight="1">
      <c r="A284" s="192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92"/>
      <c r="M284" s="192"/>
      <c r="N284" s="192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spans="1:26" ht="15.75" customHeight="1">
      <c r="A285" s="192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92"/>
      <c r="M285" s="192"/>
      <c r="N285" s="192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spans="1:26" ht="15.75" customHeight="1">
      <c r="A286" s="192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92"/>
      <c r="M286" s="192"/>
      <c r="N286" s="192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spans="1:26" ht="15.75" customHeight="1">
      <c r="A287" s="192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92"/>
      <c r="M287" s="192"/>
      <c r="N287" s="192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spans="1:26" ht="15.75" customHeight="1">
      <c r="A288" s="192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92"/>
      <c r="M288" s="192"/>
      <c r="N288" s="192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spans="1:26" ht="15.75" customHeight="1">
      <c r="A289" s="192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92"/>
      <c r="M289" s="192"/>
      <c r="N289" s="192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spans="1:26" ht="15.75" customHeight="1">
      <c r="A290" s="192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92"/>
      <c r="M290" s="192"/>
      <c r="N290" s="192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spans="1:26" ht="15.75" customHeight="1">
      <c r="A291" s="192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92"/>
      <c r="M291" s="192"/>
      <c r="N291" s="192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spans="1:26" ht="15.75" customHeight="1">
      <c r="A292" s="192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92"/>
      <c r="M292" s="192"/>
      <c r="N292" s="192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spans="1:26" ht="15.75" customHeight="1">
      <c r="A293" s="192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92"/>
      <c r="M293" s="192"/>
      <c r="N293" s="192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spans="1:26" ht="15.75" customHeight="1">
      <c r="A294" s="192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92"/>
      <c r="M294" s="192"/>
      <c r="N294" s="192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spans="1:26" ht="15.75" customHeight="1">
      <c r="A295" s="192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92"/>
      <c r="M295" s="192"/>
      <c r="N295" s="192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spans="1:26" ht="15.75" customHeight="1">
      <c r="A296" s="192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92"/>
      <c r="M296" s="192"/>
      <c r="N296" s="192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spans="1:26" ht="15.75" customHeight="1">
      <c r="A297" s="192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92"/>
      <c r="M297" s="192"/>
      <c r="N297" s="192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spans="1:26" ht="15.75" customHeight="1">
      <c r="A298" s="192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92"/>
      <c r="M298" s="192"/>
      <c r="N298" s="192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spans="1:26" ht="15.75" customHeight="1">
      <c r="A299" s="192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92"/>
      <c r="M299" s="192"/>
      <c r="N299" s="192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spans="1:26" ht="15.75" customHeight="1">
      <c r="A300" s="192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92"/>
      <c r="M300" s="192"/>
      <c r="N300" s="192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spans="1:26" ht="15.75" customHeight="1">
      <c r="A301" s="192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92"/>
      <c r="M301" s="192"/>
      <c r="N301" s="192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spans="1:26" ht="15.75" customHeight="1">
      <c r="A302" s="192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92"/>
      <c r="M302" s="192"/>
      <c r="N302" s="192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spans="1:26" ht="15.75" customHeight="1">
      <c r="A303" s="192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92"/>
      <c r="M303" s="192"/>
      <c r="N303" s="192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spans="1:26" ht="15.75" customHeight="1">
      <c r="A304" s="192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92"/>
      <c r="M304" s="192"/>
      <c r="N304" s="192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spans="1:26" ht="15.75" customHeight="1">
      <c r="A305" s="192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92"/>
      <c r="M305" s="192"/>
      <c r="N305" s="192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spans="1:26" ht="15.75" customHeight="1">
      <c r="A306" s="192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92"/>
      <c r="M306" s="192"/>
      <c r="N306" s="192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spans="1:26" ht="15.75" customHeight="1">
      <c r="A307" s="192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92"/>
      <c r="M307" s="192"/>
      <c r="N307" s="192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spans="1:26" ht="15.75" customHeight="1">
      <c r="A308" s="192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92"/>
      <c r="M308" s="192"/>
      <c r="N308" s="192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spans="1:26" ht="15.75" customHeight="1">
      <c r="A309" s="192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92"/>
      <c r="M309" s="192"/>
      <c r="N309" s="192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spans="1:26" ht="15.75" customHeight="1">
      <c r="A310" s="192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92"/>
      <c r="M310" s="192"/>
      <c r="N310" s="192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spans="1:26" ht="15.75" customHeight="1">
      <c r="A311" s="192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92"/>
      <c r="M311" s="192"/>
      <c r="N311" s="192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spans="1:26" ht="15.75" customHeight="1">
      <c r="A312" s="192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92"/>
      <c r="M312" s="192"/>
      <c r="N312" s="192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spans="1:26" ht="15.75" customHeight="1">
      <c r="A313" s="192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92"/>
      <c r="M313" s="192"/>
      <c r="N313" s="192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spans="1:26" ht="15.75" customHeight="1">
      <c r="A314" s="192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92"/>
      <c r="M314" s="192"/>
      <c r="N314" s="192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spans="1:26" ht="15.75" customHeight="1">
      <c r="A315" s="192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92"/>
      <c r="M315" s="192"/>
      <c r="N315" s="192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spans="1:26" ht="15.75" customHeight="1">
      <c r="A316" s="192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92"/>
      <c r="M316" s="192"/>
      <c r="N316" s="192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spans="1:26" ht="15.75" customHeight="1">
      <c r="A317" s="192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92"/>
      <c r="M317" s="192"/>
      <c r="N317" s="192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spans="1:26" ht="15.75" customHeight="1">
      <c r="A318" s="192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92"/>
      <c r="M318" s="192"/>
      <c r="N318" s="192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spans="1:26" ht="15.75" customHeight="1">
      <c r="A319" s="192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92"/>
      <c r="M319" s="192"/>
      <c r="N319" s="192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spans="1:26" ht="15.75" customHeight="1">
      <c r="A320" s="192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92"/>
      <c r="M320" s="192"/>
      <c r="N320" s="192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spans="1:26" ht="15.75" customHeight="1">
      <c r="A321" s="192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92"/>
      <c r="M321" s="192"/>
      <c r="N321" s="192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spans="1:26" ht="15.75" customHeight="1">
      <c r="A322" s="192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92"/>
      <c r="M322" s="192"/>
      <c r="N322" s="192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spans="1:26" ht="15.75" customHeight="1">
      <c r="A323" s="192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92"/>
      <c r="M323" s="192"/>
      <c r="N323" s="192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spans="1:26" ht="15.75" customHeight="1">
      <c r="A324" s="192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92"/>
      <c r="M324" s="192"/>
      <c r="N324" s="192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spans="1:26" ht="15.75" customHeight="1">
      <c r="A325" s="192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92"/>
      <c r="M325" s="192"/>
      <c r="N325" s="192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spans="1:26" ht="15.75" customHeight="1">
      <c r="A326" s="192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92"/>
      <c r="M326" s="192"/>
      <c r="N326" s="192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spans="1:26" ht="15.75" customHeight="1">
      <c r="A327" s="192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92"/>
      <c r="M327" s="192"/>
      <c r="N327" s="192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spans="1:26" ht="15.75" customHeight="1">
      <c r="A328" s="192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92"/>
      <c r="M328" s="192"/>
      <c r="N328" s="192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spans="1:26" ht="15.75" customHeight="1">
      <c r="A329" s="192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92"/>
      <c r="M329" s="192"/>
      <c r="N329" s="192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spans="1:26" ht="15.75" customHeight="1">
      <c r="A330" s="192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92"/>
      <c r="M330" s="192"/>
      <c r="N330" s="192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spans="1:26" ht="15.75" customHeight="1">
      <c r="A331" s="192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92"/>
      <c r="M331" s="192"/>
      <c r="N331" s="192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spans="1:26" ht="15.75" customHeight="1">
      <c r="A332" s="192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92"/>
      <c r="M332" s="192"/>
      <c r="N332" s="192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spans="1:26" ht="15.75" customHeight="1">
      <c r="A333" s="192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92"/>
      <c r="M333" s="192"/>
      <c r="N333" s="192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spans="1:26" ht="15.75" customHeight="1">
      <c r="A334" s="192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92"/>
      <c r="M334" s="192"/>
      <c r="N334" s="192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spans="1:26" ht="15.75" customHeight="1">
      <c r="A335" s="192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92"/>
      <c r="M335" s="192"/>
      <c r="N335" s="192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spans="1:26" ht="15.75" customHeight="1">
      <c r="A336" s="192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92"/>
      <c r="M336" s="192"/>
      <c r="N336" s="192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spans="1:26" ht="15.75" customHeight="1">
      <c r="A337" s="192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92"/>
      <c r="M337" s="192"/>
      <c r="N337" s="192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spans="1:26" ht="15.75" customHeight="1">
      <c r="A338" s="192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92"/>
      <c r="M338" s="192"/>
      <c r="N338" s="192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spans="1:26" ht="15.75" customHeight="1">
      <c r="A339" s="192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92"/>
      <c r="M339" s="192"/>
      <c r="N339" s="192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spans="1:26" ht="15.75" customHeight="1">
      <c r="A340" s="192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92"/>
      <c r="M340" s="192"/>
      <c r="N340" s="192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spans="1:26" ht="15.75" customHeight="1">
      <c r="A341" s="192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92"/>
      <c r="M341" s="192"/>
      <c r="N341" s="192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spans="1:26" ht="15.75" customHeight="1">
      <c r="A342" s="192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92"/>
      <c r="M342" s="192"/>
      <c r="N342" s="192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spans="1:26" ht="15.75" customHeight="1">
      <c r="A343" s="192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92"/>
      <c r="M343" s="192"/>
      <c r="N343" s="192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spans="1:26" ht="15.75" customHeight="1">
      <c r="A344" s="192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92"/>
      <c r="M344" s="192"/>
      <c r="N344" s="192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spans="1:26" ht="15.75" customHeight="1">
      <c r="A345" s="192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92"/>
      <c r="M345" s="192"/>
      <c r="N345" s="192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spans="1:26" ht="15.75" customHeight="1">
      <c r="A346" s="192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92"/>
      <c r="M346" s="192"/>
      <c r="N346" s="192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spans="1:26" ht="15.75" customHeight="1">
      <c r="A347" s="192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92"/>
      <c r="M347" s="192"/>
      <c r="N347" s="192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spans="1:26" ht="15.75" customHeight="1">
      <c r="A348" s="192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92"/>
      <c r="M348" s="192"/>
      <c r="N348" s="192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spans="1:26" ht="15.75" customHeight="1">
      <c r="A349" s="192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92"/>
      <c r="M349" s="192"/>
      <c r="N349" s="192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spans="1:26" ht="15.75" customHeight="1">
      <c r="A350" s="192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92"/>
      <c r="M350" s="192"/>
      <c r="N350" s="192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spans="1:26" ht="15.75" customHeight="1">
      <c r="A351" s="192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92"/>
      <c r="M351" s="192"/>
      <c r="N351" s="192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spans="1:26" ht="15.75" customHeight="1">
      <c r="A352" s="192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92"/>
      <c r="M352" s="192"/>
      <c r="N352" s="192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spans="1:26" ht="15.75" customHeight="1">
      <c r="A353" s="192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92"/>
      <c r="M353" s="192"/>
      <c r="N353" s="192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spans="1:26" ht="15.75" customHeight="1">
      <c r="A354" s="192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92"/>
      <c r="M354" s="192"/>
      <c r="N354" s="192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spans="1:26" ht="15.75" customHeight="1">
      <c r="A355" s="192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92"/>
      <c r="M355" s="192"/>
      <c r="N355" s="192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spans="1:26" ht="15.75" customHeight="1">
      <c r="A356" s="192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92"/>
      <c r="M356" s="192"/>
      <c r="N356" s="192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spans="1:26" ht="15.75" customHeight="1">
      <c r="A357" s="192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92"/>
      <c r="M357" s="192"/>
      <c r="N357" s="192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spans="1:26" ht="15.75" customHeight="1">
      <c r="A358" s="192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92"/>
      <c r="M358" s="192"/>
      <c r="N358" s="192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spans="1:26" ht="15.75" customHeight="1">
      <c r="A359" s="192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92"/>
      <c r="M359" s="192"/>
      <c r="N359" s="192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spans="1:26" ht="15.75" customHeight="1">
      <c r="A360" s="192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92"/>
      <c r="M360" s="192"/>
      <c r="N360" s="192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spans="1:26" ht="15.75" customHeight="1">
      <c r="A361" s="192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92"/>
      <c r="M361" s="192"/>
      <c r="N361" s="192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spans="1:26" ht="15.75" customHeight="1">
      <c r="A362" s="192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92"/>
      <c r="M362" s="192"/>
      <c r="N362" s="192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spans="1:26" ht="15.75" customHeight="1">
      <c r="A363" s="192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92"/>
      <c r="M363" s="192"/>
      <c r="N363" s="192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spans="1:26" ht="15.75" customHeight="1">
      <c r="A364" s="192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92"/>
      <c r="M364" s="192"/>
      <c r="N364" s="192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spans="1:26" ht="15.75" customHeight="1">
      <c r="A365" s="192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92"/>
      <c r="M365" s="192"/>
      <c r="N365" s="192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spans="1:26" ht="15.75" customHeight="1">
      <c r="A366" s="192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92"/>
      <c r="M366" s="192"/>
      <c r="N366" s="192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spans="1:26" ht="15.75" customHeight="1">
      <c r="A367" s="192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92"/>
      <c r="M367" s="192"/>
      <c r="N367" s="192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spans="1:26" ht="15.75" customHeight="1">
      <c r="A368" s="192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92"/>
      <c r="M368" s="192"/>
      <c r="N368" s="192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spans="1:26" ht="15.75" customHeight="1">
      <c r="A369" s="192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92"/>
      <c r="M369" s="192"/>
      <c r="N369" s="192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spans="1:26" ht="15.75" customHeight="1">
      <c r="A370" s="192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92"/>
      <c r="M370" s="192"/>
      <c r="N370" s="192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spans="1:26" ht="15.75" customHeight="1">
      <c r="A371" s="192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92"/>
      <c r="M371" s="192"/>
      <c r="N371" s="192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spans="1:26" ht="15.75" customHeight="1">
      <c r="A372" s="192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92"/>
      <c r="M372" s="192"/>
      <c r="N372" s="192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spans="1:26" ht="15.75" customHeight="1">
      <c r="A373" s="192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92"/>
      <c r="M373" s="192"/>
      <c r="N373" s="192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spans="1:26" ht="15.75" customHeight="1">
      <c r="A374" s="192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92"/>
      <c r="M374" s="192"/>
      <c r="N374" s="192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spans="1:26" ht="15.75" customHeight="1">
      <c r="A375" s="192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92"/>
      <c r="M375" s="192"/>
      <c r="N375" s="192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spans="1:26" ht="15.75" customHeight="1">
      <c r="A376" s="192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92"/>
      <c r="M376" s="192"/>
      <c r="N376" s="192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spans="1:26" ht="15.75" customHeight="1">
      <c r="A377" s="192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92"/>
      <c r="M377" s="192"/>
      <c r="N377" s="192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spans="1:26" ht="15.75" customHeight="1">
      <c r="A378" s="192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92"/>
      <c r="M378" s="192"/>
      <c r="N378" s="192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spans="1:26" ht="15.75" customHeight="1">
      <c r="A379" s="192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92"/>
      <c r="M379" s="192"/>
      <c r="N379" s="192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spans="1:26" ht="15.75" customHeight="1">
      <c r="A380" s="192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92"/>
      <c r="M380" s="192"/>
      <c r="N380" s="192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spans="1:26" ht="15.75" customHeight="1">
      <c r="A381" s="192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92"/>
      <c r="M381" s="192"/>
      <c r="N381" s="192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spans="1:26" ht="15.75" customHeight="1">
      <c r="A382" s="192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92"/>
      <c r="M382" s="192"/>
      <c r="N382" s="192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spans="1:26" ht="15.75" customHeight="1">
      <c r="A383" s="192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92"/>
      <c r="M383" s="192"/>
      <c r="N383" s="192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spans="1:26" ht="15.75" customHeight="1">
      <c r="A384" s="192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92"/>
      <c r="M384" s="192"/>
      <c r="N384" s="192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spans="1:26" ht="15.75" customHeight="1">
      <c r="A385" s="192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92"/>
      <c r="M385" s="192"/>
      <c r="N385" s="192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spans="1:26" ht="15.75" customHeight="1">
      <c r="A386" s="192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92"/>
      <c r="M386" s="192"/>
      <c r="N386" s="192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spans="1:26" ht="15.75" customHeight="1">
      <c r="A387" s="192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92"/>
      <c r="M387" s="192"/>
      <c r="N387" s="192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spans="1:26" ht="15.75" customHeight="1">
      <c r="A388" s="192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92"/>
      <c r="M388" s="192"/>
      <c r="N388" s="192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spans="1:26" ht="15.75" customHeight="1">
      <c r="A389" s="192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92"/>
      <c r="M389" s="192"/>
      <c r="N389" s="192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spans="1:26" ht="15.75" customHeight="1">
      <c r="A390" s="192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92"/>
      <c r="M390" s="192"/>
      <c r="N390" s="192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spans="1:26" ht="15.75" customHeight="1">
      <c r="A391" s="192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92"/>
      <c r="M391" s="192"/>
      <c r="N391" s="192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spans="1:26" ht="15.75" customHeight="1">
      <c r="A392" s="192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92"/>
      <c r="M392" s="192"/>
      <c r="N392" s="192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spans="1:26" ht="15.75" customHeight="1">
      <c r="A393" s="192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92"/>
      <c r="M393" s="192"/>
      <c r="N393" s="192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spans="1:26" ht="15.75" customHeight="1">
      <c r="A394" s="192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92"/>
      <c r="M394" s="192"/>
      <c r="N394" s="192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spans="1:26" ht="15.75" customHeight="1">
      <c r="A395" s="192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92"/>
      <c r="M395" s="192"/>
      <c r="N395" s="192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spans="1:26" ht="15.75" customHeight="1">
      <c r="A396" s="192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92"/>
      <c r="M396" s="192"/>
      <c r="N396" s="192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spans="1:26" ht="15.75" customHeight="1">
      <c r="A397" s="192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92"/>
      <c r="M397" s="192"/>
      <c r="N397" s="192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spans="1:26" ht="15.75" customHeight="1">
      <c r="A398" s="192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92"/>
      <c r="M398" s="192"/>
      <c r="N398" s="192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spans="1:26" ht="15.75" customHeight="1">
      <c r="A399" s="192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92"/>
      <c r="M399" s="192"/>
      <c r="N399" s="192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spans="1:26" ht="15.75" customHeight="1">
      <c r="A400" s="192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92"/>
      <c r="M400" s="192"/>
      <c r="N400" s="192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spans="1:26" ht="15.75" customHeight="1">
      <c r="A401" s="192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92"/>
      <c r="M401" s="192"/>
      <c r="N401" s="192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spans="1:26" ht="15.75" customHeight="1">
      <c r="A402" s="192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92"/>
      <c r="M402" s="192"/>
      <c r="N402" s="192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spans="1:26" ht="15.75" customHeight="1">
      <c r="A403" s="192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92"/>
      <c r="M403" s="192"/>
      <c r="N403" s="192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spans="1:26" ht="15.75" customHeight="1">
      <c r="A404" s="192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92"/>
      <c r="M404" s="192"/>
      <c r="N404" s="192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spans="1:26" ht="15.75" customHeight="1">
      <c r="A405" s="192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92"/>
      <c r="M405" s="192"/>
      <c r="N405" s="192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spans="1:26" ht="15.75" customHeight="1">
      <c r="A406" s="192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92"/>
      <c r="M406" s="192"/>
      <c r="N406" s="192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spans="1:26" ht="15.75" customHeight="1">
      <c r="A407" s="192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92"/>
      <c r="M407" s="192"/>
      <c r="N407" s="192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spans="1:26" ht="15.75" customHeight="1">
      <c r="A408" s="192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92"/>
      <c r="M408" s="192"/>
      <c r="N408" s="192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spans="1:26" ht="15.75" customHeight="1">
      <c r="A409" s="192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92"/>
      <c r="M409" s="192"/>
      <c r="N409" s="192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spans="1:26" ht="15.75" customHeight="1">
      <c r="A410" s="192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92"/>
      <c r="M410" s="192"/>
      <c r="N410" s="192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spans="1:26" ht="15.75" customHeight="1">
      <c r="A411" s="192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92"/>
      <c r="M411" s="192"/>
      <c r="N411" s="192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spans="1:26" ht="15.75" customHeight="1">
      <c r="A412" s="192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92"/>
      <c r="M412" s="192"/>
      <c r="N412" s="192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spans="1:26" ht="15.75" customHeight="1">
      <c r="A413" s="192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92"/>
      <c r="M413" s="192"/>
      <c r="N413" s="192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spans="1:26" ht="15.75" customHeight="1">
      <c r="A414" s="192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92"/>
      <c r="M414" s="192"/>
      <c r="N414" s="192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spans="1:26" ht="15.75" customHeight="1">
      <c r="A415" s="192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92"/>
      <c r="M415" s="192"/>
      <c r="N415" s="192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spans="1:26" ht="15.75" customHeight="1">
      <c r="A416" s="192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92"/>
      <c r="M416" s="192"/>
      <c r="N416" s="192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spans="1:26" ht="15.75" customHeight="1">
      <c r="A417" s="192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92"/>
      <c r="M417" s="192"/>
      <c r="N417" s="192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spans="1:26" ht="15.75" customHeight="1">
      <c r="A418" s="192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92"/>
      <c r="M418" s="192"/>
      <c r="N418" s="192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spans="1:26" ht="15.75" customHeight="1">
      <c r="A419" s="192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92"/>
      <c r="M419" s="192"/>
      <c r="N419" s="192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spans="1:26" ht="15.75" customHeight="1">
      <c r="A420" s="192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92"/>
      <c r="M420" s="192"/>
      <c r="N420" s="192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spans="1:26" ht="15.75" customHeight="1">
      <c r="A421" s="192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92"/>
      <c r="M421" s="192"/>
      <c r="N421" s="192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spans="1:26" ht="15.75" customHeight="1">
      <c r="A422" s="192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92"/>
      <c r="M422" s="192"/>
      <c r="N422" s="192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spans="1:26" ht="15.75" customHeight="1">
      <c r="A423" s="192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92"/>
      <c r="M423" s="192"/>
      <c r="N423" s="192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spans="1:26" ht="15.75" customHeight="1">
      <c r="A424" s="192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92"/>
      <c r="M424" s="192"/>
      <c r="N424" s="192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spans="1:26" ht="15.75" customHeight="1">
      <c r="A425" s="192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92"/>
      <c r="M425" s="192"/>
      <c r="N425" s="192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spans="1:26" ht="15.75" customHeight="1">
      <c r="A426" s="192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92"/>
      <c r="M426" s="192"/>
      <c r="N426" s="192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spans="1:26" ht="15.75" customHeight="1">
      <c r="A427" s="192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92"/>
      <c r="M427" s="192"/>
      <c r="N427" s="192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spans="1:26" ht="15.75" customHeight="1">
      <c r="A428" s="192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92"/>
      <c r="M428" s="192"/>
      <c r="N428" s="192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spans="1:26" ht="15.75" customHeight="1">
      <c r="A429" s="192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92"/>
      <c r="M429" s="192"/>
      <c r="N429" s="192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spans="1:26" ht="15.75" customHeight="1">
      <c r="A430" s="192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92"/>
      <c r="M430" s="192"/>
      <c r="N430" s="192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spans="1:26" ht="15.75" customHeight="1">
      <c r="A431" s="192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92"/>
      <c r="M431" s="192"/>
      <c r="N431" s="192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spans="1:26" ht="15.75" customHeight="1">
      <c r="A432" s="192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92"/>
      <c r="M432" s="192"/>
      <c r="N432" s="192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spans="1:26" ht="15.75" customHeight="1">
      <c r="A433" s="192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92"/>
      <c r="M433" s="192"/>
      <c r="N433" s="192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spans="1:26" ht="15.75" customHeight="1">
      <c r="A434" s="192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92"/>
      <c r="M434" s="192"/>
      <c r="N434" s="192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spans="1:26" ht="15.75" customHeight="1">
      <c r="A435" s="192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92"/>
      <c r="M435" s="192"/>
      <c r="N435" s="192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spans="1:26" ht="15.75" customHeight="1">
      <c r="A436" s="192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92"/>
      <c r="M436" s="192"/>
      <c r="N436" s="192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spans="1:26" ht="15.75" customHeight="1">
      <c r="A437" s="192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92"/>
      <c r="M437" s="192"/>
      <c r="N437" s="192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spans="1:26" ht="15.75" customHeight="1">
      <c r="A438" s="192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92"/>
      <c r="M438" s="192"/>
      <c r="N438" s="192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spans="1:26" ht="15.75" customHeight="1">
      <c r="A439" s="192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92"/>
      <c r="M439" s="192"/>
      <c r="N439" s="192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spans="1:26" ht="15.75" customHeight="1">
      <c r="A440" s="192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92"/>
      <c r="M440" s="192"/>
      <c r="N440" s="192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spans="1:26" ht="15.75" customHeight="1">
      <c r="A441" s="192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92"/>
      <c r="M441" s="192"/>
      <c r="N441" s="192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spans="1:26" ht="15.75" customHeight="1">
      <c r="A442" s="192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92"/>
      <c r="M442" s="192"/>
      <c r="N442" s="192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spans="1:26" ht="15.75" customHeight="1">
      <c r="A443" s="192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92"/>
      <c r="M443" s="192"/>
      <c r="N443" s="192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spans="1:26" ht="15.75" customHeight="1">
      <c r="A444" s="192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92"/>
      <c r="M444" s="192"/>
      <c r="N444" s="192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spans="1:26" ht="15.75" customHeight="1">
      <c r="A445" s="192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92"/>
      <c r="M445" s="192"/>
      <c r="N445" s="192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spans="1:26" ht="15.75" customHeight="1">
      <c r="A446" s="192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92"/>
      <c r="M446" s="192"/>
      <c r="N446" s="192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spans="1:26" ht="15.75" customHeight="1">
      <c r="A447" s="192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92"/>
      <c r="M447" s="192"/>
      <c r="N447" s="192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spans="1:26" ht="15.75" customHeight="1">
      <c r="A448" s="192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92"/>
      <c r="M448" s="192"/>
      <c r="N448" s="192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spans="1:26" ht="15.75" customHeight="1">
      <c r="A449" s="192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92"/>
      <c r="M449" s="192"/>
      <c r="N449" s="192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spans="1:26" ht="15.75" customHeight="1">
      <c r="A450" s="192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92"/>
      <c r="M450" s="192"/>
      <c r="N450" s="192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spans="1:26" ht="15.75" customHeight="1">
      <c r="A451" s="192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92"/>
      <c r="M451" s="192"/>
      <c r="N451" s="192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spans="1:26" ht="15.75" customHeight="1">
      <c r="A452" s="192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92"/>
      <c r="M452" s="192"/>
      <c r="N452" s="192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spans="1:26" ht="15.75" customHeight="1">
      <c r="A453" s="192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92"/>
      <c r="M453" s="192"/>
      <c r="N453" s="192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spans="1:26" ht="15.75" customHeight="1">
      <c r="A454" s="192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92"/>
      <c r="M454" s="192"/>
      <c r="N454" s="192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spans="1:26" ht="15.75" customHeight="1">
      <c r="A455" s="192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92"/>
      <c r="M455" s="192"/>
      <c r="N455" s="192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spans="1:26" ht="15.75" customHeight="1">
      <c r="A456" s="192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92"/>
      <c r="M456" s="192"/>
      <c r="N456" s="192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spans="1:26" ht="15.75" customHeight="1">
      <c r="A457" s="192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92"/>
      <c r="M457" s="192"/>
      <c r="N457" s="192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spans="1:26" ht="15.75" customHeight="1">
      <c r="A458" s="192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92"/>
      <c r="M458" s="192"/>
      <c r="N458" s="192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spans="1:26" ht="15.75" customHeight="1">
      <c r="A459" s="192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92"/>
      <c r="M459" s="192"/>
      <c r="N459" s="192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spans="1:26" ht="15.75" customHeight="1">
      <c r="A460" s="192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92"/>
      <c r="M460" s="192"/>
      <c r="N460" s="192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spans="1:26" ht="15.75" customHeight="1">
      <c r="A461" s="192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92"/>
      <c r="M461" s="192"/>
      <c r="N461" s="192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spans="1:26" ht="15.75" customHeight="1">
      <c r="A462" s="192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92"/>
      <c r="M462" s="192"/>
      <c r="N462" s="192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spans="1:26" ht="15.75" customHeight="1">
      <c r="A463" s="192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92"/>
      <c r="M463" s="192"/>
      <c r="N463" s="192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spans="1:26" ht="15.75" customHeight="1">
      <c r="A464" s="192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92"/>
      <c r="M464" s="192"/>
      <c r="N464" s="192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spans="1:26" ht="15.75" customHeight="1">
      <c r="A465" s="192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92"/>
      <c r="M465" s="192"/>
      <c r="N465" s="192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spans="1:26" ht="15.75" customHeight="1">
      <c r="A466" s="192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92"/>
      <c r="M466" s="192"/>
      <c r="N466" s="192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spans="1:26" ht="15.75" customHeight="1">
      <c r="A467" s="192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92"/>
      <c r="M467" s="192"/>
      <c r="N467" s="192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spans="1:26" ht="15.75" customHeight="1">
      <c r="A468" s="192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92"/>
      <c r="M468" s="192"/>
      <c r="N468" s="192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spans="1:26" ht="15.75" customHeight="1">
      <c r="A469" s="192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92"/>
      <c r="M469" s="192"/>
      <c r="N469" s="192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spans="1:26" ht="15.75" customHeight="1">
      <c r="A470" s="192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92"/>
      <c r="M470" s="192"/>
      <c r="N470" s="192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spans="1:26" ht="15.75" customHeight="1">
      <c r="A471" s="192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92"/>
      <c r="M471" s="192"/>
      <c r="N471" s="192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spans="1:26" ht="15.75" customHeight="1">
      <c r="A472" s="192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92"/>
      <c r="M472" s="192"/>
      <c r="N472" s="192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spans="1:26" ht="15.75" customHeight="1">
      <c r="A473" s="192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92"/>
      <c r="M473" s="192"/>
      <c r="N473" s="192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spans="1:26" ht="15.75" customHeight="1">
      <c r="A474" s="192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92"/>
      <c r="M474" s="192"/>
      <c r="N474" s="192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spans="1:26" ht="15.75" customHeight="1">
      <c r="A475" s="192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92"/>
      <c r="M475" s="192"/>
      <c r="N475" s="192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spans="1:26" ht="15.75" customHeight="1">
      <c r="A476" s="192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92"/>
      <c r="M476" s="192"/>
      <c r="N476" s="192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spans="1:26" ht="15.75" customHeight="1">
      <c r="A477" s="192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92"/>
      <c r="M477" s="192"/>
      <c r="N477" s="192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spans="1:26" ht="15.75" customHeight="1">
      <c r="A478" s="192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92"/>
      <c r="M478" s="192"/>
      <c r="N478" s="192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spans="1:26" ht="15.75" customHeight="1">
      <c r="A479" s="192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92"/>
      <c r="M479" s="192"/>
      <c r="N479" s="192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spans="1:26" ht="15.75" customHeight="1">
      <c r="A480" s="192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92"/>
      <c r="M480" s="192"/>
      <c r="N480" s="192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spans="1:26" ht="15.75" customHeight="1">
      <c r="A481" s="192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92"/>
      <c r="M481" s="192"/>
      <c r="N481" s="192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spans="1:26" ht="15.75" customHeight="1">
      <c r="A482" s="192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92"/>
      <c r="M482" s="192"/>
      <c r="N482" s="192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spans="1:26" ht="15.75" customHeight="1">
      <c r="A483" s="192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92"/>
      <c r="M483" s="192"/>
      <c r="N483" s="192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spans="1:26" ht="15.75" customHeight="1">
      <c r="A484" s="192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92"/>
      <c r="M484" s="192"/>
      <c r="N484" s="192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spans="1:26" ht="15.75" customHeight="1">
      <c r="A485" s="192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92"/>
      <c r="M485" s="192"/>
      <c r="N485" s="192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spans="1:26" ht="15.75" customHeight="1">
      <c r="A486" s="192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92"/>
      <c r="M486" s="192"/>
      <c r="N486" s="192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spans="1:26" ht="15.75" customHeight="1">
      <c r="A487" s="192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92"/>
      <c r="M487" s="192"/>
      <c r="N487" s="192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spans="1:26" ht="15.75" customHeight="1">
      <c r="A488" s="192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92"/>
      <c r="M488" s="192"/>
      <c r="N488" s="192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spans="1:26" ht="15.75" customHeight="1">
      <c r="A489" s="192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92"/>
      <c r="M489" s="192"/>
      <c r="N489" s="192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spans="1:26" ht="15.75" customHeight="1">
      <c r="A490" s="192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92"/>
      <c r="M490" s="192"/>
      <c r="N490" s="192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spans="1:26" ht="15.75" customHeight="1">
      <c r="A491" s="192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92"/>
      <c r="M491" s="192"/>
      <c r="N491" s="192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spans="1:26" ht="15.75" customHeight="1">
      <c r="A492" s="192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92"/>
      <c r="M492" s="192"/>
      <c r="N492" s="192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spans="1:26" ht="15.75" customHeight="1">
      <c r="A493" s="192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92"/>
      <c r="M493" s="192"/>
      <c r="N493" s="192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spans="1:26" ht="15.75" customHeight="1">
      <c r="A494" s="192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92"/>
      <c r="M494" s="192"/>
      <c r="N494" s="192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spans="1:26" ht="15.75" customHeight="1">
      <c r="A495" s="192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92"/>
      <c r="M495" s="192"/>
      <c r="N495" s="192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spans="1:26" ht="15.75" customHeight="1">
      <c r="A496" s="192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92"/>
      <c r="M496" s="192"/>
      <c r="N496" s="192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spans="1:26" ht="15.75" customHeight="1">
      <c r="A497" s="192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92"/>
      <c r="M497" s="192"/>
      <c r="N497" s="192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spans="1:26" ht="15.75" customHeight="1">
      <c r="A498" s="192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92"/>
      <c r="M498" s="192"/>
      <c r="N498" s="192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spans="1:26" ht="15.75" customHeight="1">
      <c r="A499" s="192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92"/>
      <c r="M499" s="192"/>
      <c r="N499" s="192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spans="1:26" ht="15.75" customHeight="1">
      <c r="A500" s="192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92"/>
      <c r="M500" s="192"/>
      <c r="N500" s="192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spans="1:26" ht="15.75" customHeight="1">
      <c r="A501" s="192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92"/>
      <c r="M501" s="192"/>
      <c r="N501" s="192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spans="1:26" ht="15.75" customHeight="1">
      <c r="A502" s="192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92"/>
      <c r="M502" s="192"/>
      <c r="N502" s="192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spans="1:26" ht="15.75" customHeight="1">
      <c r="A503" s="192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92"/>
      <c r="M503" s="192"/>
      <c r="N503" s="192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spans="1:26" ht="15.75" customHeight="1">
      <c r="A504" s="192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92"/>
      <c r="M504" s="192"/>
      <c r="N504" s="192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spans="1:26" ht="15.75" customHeight="1">
      <c r="A505" s="192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92"/>
      <c r="M505" s="192"/>
      <c r="N505" s="192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spans="1:26" ht="15.75" customHeight="1">
      <c r="A506" s="192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92"/>
      <c r="M506" s="192"/>
      <c r="N506" s="192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spans="1:26" ht="15.75" customHeight="1">
      <c r="A507" s="192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92"/>
      <c r="M507" s="192"/>
      <c r="N507" s="192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spans="1:26" ht="15.75" customHeight="1">
      <c r="A508" s="192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92"/>
      <c r="M508" s="192"/>
      <c r="N508" s="192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spans="1:26" ht="15.75" customHeight="1">
      <c r="A509" s="192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92"/>
      <c r="M509" s="192"/>
      <c r="N509" s="192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spans="1:26" ht="15.75" customHeight="1">
      <c r="A510" s="192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92"/>
      <c r="M510" s="192"/>
      <c r="N510" s="192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spans="1:26" ht="15.75" customHeight="1">
      <c r="A511" s="192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92"/>
      <c r="M511" s="192"/>
      <c r="N511" s="192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spans="1:26" ht="15.75" customHeight="1">
      <c r="A512" s="192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92"/>
      <c r="M512" s="192"/>
      <c r="N512" s="192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spans="1:26" ht="15.75" customHeight="1">
      <c r="A513" s="192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92"/>
      <c r="M513" s="192"/>
      <c r="N513" s="192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spans="1:26" ht="15.75" customHeight="1">
      <c r="A514" s="192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92"/>
      <c r="M514" s="192"/>
      <c r="N514" s="192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spans="1:26" ht="15.75" customHeight="1">
      <c r="A515" s="192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92"/>
      <c r="M515" s="192"/>
      <c r="N515" s="192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spans="1:26" ht="15.75" customHeight="1">
      <c r="A516" s="192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92"/>
      <c r="M516" s="192"/>
      <c r="N516" s="192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spans="1:26" ht="15.75" customHeight="1">
      <c r="A517" s="192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92"/>
      <c r="M517" s="192"/>
      <c r="N517" s="192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spans="1:26" ht="15.75" customHeight="1">
      <c r="A518" s="192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92"/>
      <c r="M518" s="192"/>
      <c r="N518" s="192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spans="1:26" ht="15.75" customHeight="1">
      <c r="A519" s="192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92"/>
      <c r="M519" s="192"/>
      <c r="N519" s="192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spans="1:26" ht="15.75" customHeight="1">
      <c r="A520" s="192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92"/>
      <c r="M520" s="192"/>
      <c r="N520" s="192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spans="1:26" ht="15.75" customHeight="1">
      <c r="A521" s="192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92"/>
      <c r="M521" s="192"/>
      <c r="N521" s="192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spans="1:26" ht="15.75" customHeight="1">
      <c r="A522" s="192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92"/>
      <c r="M522" s="192"/>
      <c r="N522" s="192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spans="1:26" ht="15.75" customHeight="1">
      <c r="A523" s="192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92"/>
      <c r="M523" s="192"/>
      <c r="N523" s="192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spans="1:26" ht="15.75" customHeight="1">
      <c r="A524" s="192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92"/>
      <c r="M524" s="192"/>
      <c r="N524" s="192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spans="1:26" ht="15.75" customHeight="1">
      <c r="A525" s="192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92"/>
      <c r="M525" s="192"/>
      <c r="N525" s="192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spans="1:26" ht="15.75" customHeight="1">
      <c r="A526" s="192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92"/>
      <c r="M526" s="192"/>
      <c r="N526" s="192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spans="1:26" ht="15.75" customHeight="1">
      <c r="A527" s="192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92"/>
      <c r="M527" s="192"/>
      <c r="N527" s="192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spans="1:26" ht="15.75" customHeight="1">
      <c r="A528" s="192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92"/>
      <c r="M528" s="192"/>
      <c r="N528" s="192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spans="1:26" ht="15.75" customHeight="1">
      <c r="A529" s="192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92"/>
      <c r="M529" s="192"/>
      <c r="N529" s="192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spans="1:26" ht="15.75" customHeight="1">
      <c r="A530" s="192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92"/>
      <c r="M530" s="192"/>
      <c r="N530" s="192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spans="1:26" ht="15.75" customHeight="1">
      <c r="A531" s="192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92"/>
      <c r="M531" s="192"/>
      <c r="N531" s="192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spans="1:26" ht="15.75" customHeight="1">
      <c r="A532" s="192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92"/>
      <c r="M532" s="192"/>
      <c r="N532" s="192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spans="1:26" ht="15.75" customHeight="1">
      <c r="A533" s="192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92"/>
      <c r="M533" s="192"/>
      <c r="N533" s="192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spans="1:26" ht="15.75" customHeight="1">
      <c r="A534" s="192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92"/>
      <c r="M534" s="192"/>
      <c r="N534" s="192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spans="1:26" ht="15.75" customHeight="1">
      <c r="A535" s="192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92"/>
      <c r="M535" s="192"/>
      <c r="N535" s="192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spans="1:26" ht="15.75" customHeight="1">
      <c r="A536" s="192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92"/>
      <c r="M536" s="192"/>
      <c r="N536" s="192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spans="1:26" ht="15.75" customHeight="1">
      <c r="A537" s="192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92"/>
      <c r="M537" s="192"/>
      <c r="N537" s="192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spans="1:26" ht="15.75" customHeight="1">
      <c r="A538" s="192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92"/>
      <c r="M538" s="192"/>
      <c r="N538" s="192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spans="1:26" ht="15.75" customHeight="1">
      <c r="A539" s="192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92"/>
      <c r="M539" s="192"/>
      <c r="N539" s="192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spans="1:26" ht="15.75" customHeight="1">
      <c r="A540" s="192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92"/>
      <c r="M540" s="192"/>
      <c r="N540" s="192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spans="1:26" ht="15.75" customHeight="1">
      <c r="A541" s="192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92"/>
      <c r="M541" s="192"/>
      <c r="N541" s="192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spans="1:26" ht="15.75" customHeight="1">
      <c r="A542" s="192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92"/>
      <c r="M542" s="192"/>
      <c r="N542" s="192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spans="1:26" ht="15.75" customHeight="1">
      <c r="A543" s="192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92"/>
      <c r="M543" s="192"/>
      <c r="N543" s="192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spans="1:26" ht="15.75" customHeight="1">
      <c r="A544" s="192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92"/>
      <c r="M544" s="192"/>
      <c r="N544" s="192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spans="1:26" ht="15.75" customHeight="1">
      <c r="A545" s="192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92"/>
      <c r="M545" s="192"/>
      <c r="N545" s="192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spans="1:26" ht="15.75" customHeight="1">
      <c r="A546" s="192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92"/>
      <c r="M546" s="192"/>
      <c r="N546" s="192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spans="1:26" ht="15.75" customHeight="1">
      <c r="A547" s="192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92"/>
      <c r="M547" s="192"/>
      <c r="N547" s="192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spans="1:26" ht="15.75" customHeight="1">
      <c r="A548" s="192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92"/>
      <c r="M548" s="192"/>
      <c r="N548" s="192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spans="1:26" ht="15.75" customHeight="1">
      <c r="A549" s="192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92"/>
      <c r="M549" s="192"/>
      <c r="N549" s="192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spans="1:26" ht="15.75" customHeight="1">
      <c r="A550" s="192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92"/>
      <c r="M550" s="192"/>
      <c r="N550" s="192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spans="1:26" ht="15.75" customHeight="1">
      <c r="A551" s="192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92"/>
      <c r="M551" s="192"/>
      <c r="N551" s="192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spans="1:26" ht="15.75" customHeight="1">
      <c r="A552" s="192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92"/>
      <c r="M552" s="192"/>
      <c r="N552" s="192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spans="1:26" ht="15.75" customHeight="1">
      <c r="A553" s="192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92"/>
      <c r="M553" s="192"/>
      <c r="N553" s="192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spans="1:26" ht="15.75" customHeight="1">
      <c r="A554" s="192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92"/>
      <c r="M554" s="192"/>
      <c r="N554" s="192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spans="1:26" ht="15.75" customHeight="1">
      <c r="A555" s="192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92"/>
      <c r="M555" s="192"/>
      <c r="N555" s="192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spans="1:26" ht="15.75" customHeight="1">
      <c r="A556" s="192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92"/>
      <c r="M556" s="192"/>
      <c r="N556" s="192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spans="1:26" ht="15.75" customHeight="1">
      <c r="A557" s="192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92"/>
      <c r="M557" s="192"/>
      <c r="N557" s="192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spans="1:26" ht="15.75" customHeight="1">
      <c r="A558" s="192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92"/>
      <c r="M558" s="192"/>
      <c r="N558" s="192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spans="1:26" ht="15.75" customHeight="1">
      <c r="A559" s="192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92"/>
      <c r="M559" s="192"/>
      <c r="N559" s="192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spans="1:26" ht="15.75" customHeight="1">
      <c r="A560" s="192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92"/>
      <c r="M560" s="192"/>
      <c r="N560" s="192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spans="1:26" ht="15.75" customHeight="1">
      <c r="A561" s="192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92"/>
      <c r="M561" s="192"/>
      <c r="N561" s="192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spans="1:26" ht="15.75" customHeight="1">
      <c r="A562" s="192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92"/>
      <c r="M562" s="192"/>
      <c r="N562" s="192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spans="1:26" ht="15.75" customHeight="1">
      <c r="A563" s="192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92"/>
      <c r="M563" s="192"/>
      <c r="N563" s="192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spans="1:26" ht="15.75" customHeight="1">
      <c r="A564" s="192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92"/>
      <c r="M564" s="192"/>
      <c r="N564" s="192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spans="1:26" ht="15.75" customHeight="1">
      <c r="A565" s="192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92"/>
      <c r="M565" s="192"/>
      <c r="N565" s="192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spans="1:26" ht="15.75" customHeight="1">
      <c r="A566" s="192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92"/>
      <c r="M566" s="192"/>
      <c r="N566" s="192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spans="1:26" ht="15.75" customHeight="1">
      <c r="A567" s="192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92"/>
      <c r="M567" s="192"/>
      <c r="N567" s="192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spans="1:26" ht="15.75" customHeight="1">
      <c r="A568" s="192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92"/>
      <c r="M568" s="192"/>
      <c r="N568" s="192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spans="1:26" ht="15.75" customHeight="1">
      <c r="A569" s="192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92"/>
      <c r="M569" s="192"/>
      <c r="N569" s="192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spans="1:26" ht="15.75" customHeight="1">
      <c r="A570" s="192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92"/>
      <c r="M570" s="192"/>
      <c r="N570" s="192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spans="1:26" ht="15.75" customHeight="1">
      <c r="A571" s="192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92"/>
      <c r="M571" s="192"/>
      <c r="N571" s="192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spans="1:26" ht="15.75" customHeight="1">
      <c r="A572" s="192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92"/>
      <c r="M572" s="192"/>
      <c r="N572" s="192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spans="1:26" ht="15.75" customHeight="1">
      <c r="A573" s="192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92"/>
      <c r="M573" s="192"/>
      <c r="N573" s="192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spans="1:26" ht="15.75" customHeight="1">
      <c r="A574" s="192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92"/>
      <c r="M574" s="192"/>
      <c r="N574" s="192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spans="1:26" ht="15.75" customHeight="1">
      <c r="A575" s="192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92"/>
      <c r="M575" s="192"/>
      <c r="N575" s="192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spans="1:26" ht="15.75" customHeight="1">
      <c r="A576" s="192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92"/>
      <c r="M576" s="192"/>
      <c r="N576" s="192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spans="1:26" ht="15.75" customHeight="1">
      <c r="A577" s="192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92"/>
      <c r="M577" s="192"/>
      <c r="N577" s="192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spans="1:26" ht="15.75" customHeight="1">
      <c r="A578" s="192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92"/>
      <c r="M578" s="192"/>
      <c r="N578" s="192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spans="1:26" ht="15.75" customHeight="1">
      <c r="A579" s="192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92"/>
      <c r="M579" s="192"/>
      <c r="N579" s="192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spans="1:26" ht="15.75" customHeight="1">
      <c r="A580" s="192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92"/>
      <c r="M580" s="192"/>
      <c r="N580" s="192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spans="1:26" ht="15.75" customHeight="1">
      <c r="A581" s="192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92"/>
      <c r="M581" s="192"/>
      <c r="N581" s="192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spans="1:26" ht="15.75" customHeight="1">
      <c r="A582" s="192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92"/>
      <c r="M582" s="192"/>
      <c r="N582" s="192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spans="1:26" ht="15.75" customHeight="1">
      <c r="A583" s="192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92"/>
      <c r="M583" s="192"/>
      <c r="N583" s="192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spans="1:26" ht="15.75" customHeight="1">
      <c r="A584" s="192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92"/>
      <c r="M584" s="192"/>
      <c r="N584" s="192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spans="1:26" ht="15.75" customHeight="1">
      <c r="A585" s="192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92"/>
      <c r="M585" s="192"/>
      <c r="N585" s="192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spans="1:26" ht="15.75" customHeight="1">
      <c r="A586" s="192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92"/>
      <c r="M586" s="192"/>
      <c r="N586" s="192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spans="1:26" ht="15.75" customHeight="1">
      <c r="A587" s="192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92"/>
      <c r="M587" s="192"/>
      <c r="N587" s="192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spans="1:26" ht="15.75" customHeight="1">
      <c r="A588" s="192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92"/>
      <c r="M588" s="192"/>
      <c r="N588" s="192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spans="1:26" ht="15.75" customHeight="1">
      <c r="A589" s="192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92"/>
      <c r="M589" s="192"/>
      <c r="N589" s="192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spans="1:26" ht="15.75" customHeight="1">
      <c r="A590" s="192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92"/>
      <c r="M590" s="192"/>
      <c r="N590" s="192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spans="1:26" ht="15.75" customHeight="1">
      <c r="A591" s="192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92"/>
      <c r="M591" s="192"/>
      <c r="N591" s="192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spans="1:26" ht="15.75" customHeight="1">
      <c r="A592" s="192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92"/>
      <c r="M592" s="192"/>
      <c r="N592" s="192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spans="1:26" ht="15.75" customHeight="1">
      <c r="A593" s="192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92"/>
      <c r="M593" s="192"/>
      <c r="N593" s="192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spans="1:26" ht="15.75" customHeight="1">
      <c r="A594" s="192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92"/>
      <c r="M594" s="192"/>
      <c r="N594" s="192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spans="1:26" ht="15.75" customHeight="1">
      <c r="A595" s="192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92"/>
      <c r="M595" s="192"/>
      <c r="N595" s="192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spans="1:26" ht="15.75" customHeight="1">
      <c r="A596" s="192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92"/>
      <c r="M596" s="192"/>
      <c r="N596" s="192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spans="1:26" ht="15.75" customHeight="1">
      <c r="A597" s="192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92"/>
      <c r="M597" s="192"/>
      <c r="N597" s="192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spans="1:26" ht="15.75" customHeight="1">
      <c r="A598" s="192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92"/>
      <c r="M598" s="192"/>
      <c r="N598" s="192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spans="1:26" ht="15.75" customHeight="1">
      <c r="A599" s="192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92"/>
      <c r="M599" s="192"/>
      <c r="N599" s="192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spans="1:26" ht="15.75" customHeight="1">
      <c r="A600" s="192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92"/>
      <c r="M600" s="192"/>
      <c r="N600" s="192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spans="1:26" ht="15.75" customHeight="1">
      <c r="A601" s="192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92"/>
      <c r="M601" s="192"/>
      <c r="N601" s="192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spans="1:26" ht="15.75" customHeight="1">
      <c r="A602" s="192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92"/>
      <c r="M602" s="192"/>
      <c r="N602" s="192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spans="1:26" ht="15.75" customHeight="1">
      <c r="A603" s="192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92"/>
      <c r="M603" s="192"/>
      <c r="N603" s="192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spans="1:26" ht="15.75" customHeight="1">
      <c r="A604" s="192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92"/>
      <c r="M604" s="192"/>
      <c r="N604" s="192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spans="1:26" ht="15.75" customHeight="1">
      <c r="A605" s="192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92"/>
      <c r="M605" s="192"/>
      <c r="N605" s="192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spans="1:26" ht="15.75" customHeight="1">
      <c r="A606" s="192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92"/>
      <c r="M606" s="192"/>
      <c r="N606" s="192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spans="1:26" ht="15.75" customHeight="1">
      <c r="A607" s="192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92"/>
      <c r="M607" s="192"/>
      <c r="N607" s="192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spans="1:26" ht="15.75" customHeight="1">
      <c r="A608" s="192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92"/>
      <c r="M608" s="192"/>
      <c r="N608" s="192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spans="1:26" ht="15.75" customHeight="1">
      <c r="A609" s="192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92"/>
      <c r="M609" s="192"/>
      <c r="N609" s="192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spans="1:26" ht="15.75" customHeight="1">
      <c r="A610" s="192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92"/>
      <c r="M610" s="192"/>
      <c r="N610" s="192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spans="1:26" ht="15.75" customHeight="1">
      <c r="A611" s="192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92"/>
      <c r="M611" s="192"/>
      <c r="N611" s="192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spans="1:26" ht="15.75" customHeight="1">
      <c r="A612" s="192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92"/>
      <c r="M612" s="192"/>
      <c r="N612" s="192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spans="1:26" ht="15.75" customHeight="1">
      <c r="A613" s="192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92"/>
      <c r="M613" s="192"/>
      <c r="N613" s="192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spans="1:26" ht="15.75" customHeight="1">
      <c r="A614" s="192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92"/>
      <c r="M614" s="192"/>
      <c r="N614" s="192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spans="1:26" ht="15.75" customHeight="1">
      <c r="A615" s="192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92"/>
      <c r="M615" s="192"/>
      <c r="N615" s="192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spans="1:26" ht="15.75" customHeight="1">
      <c r="A616" s="192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92"/>
      <c r="M616" s="192"/>
      <c r="N616" s="192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spans="1:26" ht="15.75" customHeight="1">
      <c r="A617" s="192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92"/>
      <c r="M617" s="192"/>
      <c r="N617" s="192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spans="1:26" ht="15.75" customHeight="1">
      <c r="A618" s="192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92"/>
      <c r="M618" s="192"/>
      <c r="N618" s="192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spans="1:26" ht="15.75" customHeight="1">
      <c r="A619" s="192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92"/>
      <c r="M619" s="192"/>
      <c r="N619" s="192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spans="1:26" ht="15.75" customHeight="1">
      <c r="A620" s="192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92"/>
      <c r="M620" s="192"/>
      <c r="N620" s="192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spans="1:26" ht="15.75" customHeight="1">
      <c r="A621" s="192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92"/>
      <c r="M621" s="192"/>
      <c r="N621" s="192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spans="1:26" ht="15.75" customHeight="1">
      <c r="A622" s="192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92"/>
      <c r="M622" s="192"/>
      <c r="N622" s="192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spans="1:26" ht="15.75" customHeight="1">
      <c r="A623" s="192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92"/>
      <c r="M623" s="192"/>
      <c r="N623" s="192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spans="1:26" ht="15.75" customHeight="1">
      <c r="A624" s="192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92"/>
      <c r="M624" s="192"/>
      <c r="N624" s="192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spans="1:26" ht="15.75" customHeight="1">
      <c r="A625" s="192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92"/>
      <c r="M625" s="192"/>
      <c r="N625" s="192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spans="1:26" ht="15.75" customHeight="1">
      <c r="A626" s="192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92"/>
      <c r="M626" s="192"/>
      <c r="N626" s="192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spans="1:26" ht="15.75" customHeight="1">
      <c r="A627" s="192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92"/>
      <c r="M627" s="192"/>
      <c r="N627" s="192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spans="1:26" ht="15.75" customHeight="1">
      <c r="A628" s="192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92"/>
      <c r="M628" s="192"/>
      <c r="N628" s="192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spans="1:26" ht="15.75" customHeight="1">
      <c r="A629" s="192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92"/>
      <c r="M629" s="192"/>
      <c r="N629" s="192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spans="1:26" ht="15.75" customHeight="1">
      <c r="A630" s="192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92"/>
      <c r="M630" s="192"/>
      <c r="N630" s="192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spans="1:26" ht="15.75" customHeight="1">
      <c r="A631" s="192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92"/>
      <c r="M631" s="192"/>
      <c r="N631" s="192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spans="1:26" ht="15.75" customHeight="1">
      <c r="A632" s="192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92"/>
      <c r="M632" s="192"/>
      <c r="N632" s="192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spans="1:26" ht="15.75" customHeight="1">
      <c r="A633" s="192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92"/>
      <c r="M633" s="192"/>
      <c r="N633" s="192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spans="1:26" ht="15.75" customHeight="1">
      <c r="A634" s="192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92"/>
      <c r="M634" s="192"/>
      <c r="N634" s="192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spans="1:26" ht="15.75" customHeight="1">
      <c r="A635" s="192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92"/>
      <c r="M635" s="192"/>
      <c r="N635" s="192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spans="1:26" ht="15.75" customHeight="1">
      <c r="A636" s="192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92"/>
      <c r="M636" s="192"/>
      <c r="N636" s="192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spans="1:26" ht="15.75" customHeight="1">
      <c r="A637" s="192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92"/>
      <c r="M637" s="192"/>
      <c r="N637" s="192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spans="1:26" ht="15.75" customHeight="1">
      <c r="A638" s="192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92"/>
      <c r="M638" s="192"/>
      <c r="N638" s="192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spans="1:26" ht="15.75" customHeight="1">
      <c r="A639" s="192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92"/>
      <c r="M639" s="192"/>
      <c r="N639" s="192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spans="1:26" ht="15.75" customHeight="1">
      <c r="A640" s="192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92"/>
      <c r="M640" s="192"/>
      <c r="N640" s="192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spans="1:26" ht="15.75" customHeight="1">
      <c r="A641" s="192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92"/>
      <c r="M641" s="192"/>
      <c r="N641" s="192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spans="1:26" ht="15.75" customHeight="1">
      <c r="A642" s="192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92"/>
      <c r="M642" s="192"/>
      <c r="N642" s="192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spans="1:26" ht="15.75" customHeight="1">
      <c r="A643" s="192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92"/>
      <c r="M643" s="192"/>
      <c r="N643" s="192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spans="1:26" ht="15.75" customHeight="1">
      <c r="A644" s="192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92"/>
      <c r="M644" s="192"/>
      <c r="N644" s="192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spans="1:26" ht="15.75" customHeight="1">
      <c r="A645" s="192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92"/>
      <c r="M645" s="192"/>
      <c r="N645" s="192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spans="1:26" ht="15.75" customHeight="1">
      <c r="A646" s="192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92"/>
      <c r="M646" s="192"/>
      <c r="N646" s="192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spans="1:26" ht="15.75" customHeight="1">
      <c r="A647" s="192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92"/>
      <c r="M647" s="192"/>
      <c r="N647" s="192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spans="1:26" ht="15.75" customHeight="1">
      <c r="A648" s="192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92"/>
      <c r="M648" s="192"/>
      <c r="N648" s="192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spans="1:26" ht="15.75" customHeight="1">
      <c r="A649" s="192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92"/>
      <c r="M649" s="192"/>
      <c r="N649" s="192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spans="1:26" ht="15.75" customHeight="1">
      <c r="A650" s="192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92"/>
      <c r="M650" s="192"/>
      <c r="N650" s="192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spans="1:26" ht="15.75" customHeight="1">
      <c r="A651" s="192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92"/>
      <c r="M651" s="192"/>
      <c r="N651" s="192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spans="1:26" ht="15.75" customHeight="1">
      <c r="A652" s="192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92"/>
      <c r="M652" s="192"/>
      <c r="N652" s="192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spans="1:26" ht="15.75" customHeight="1">
      <c r="A653" s="192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92"/>
      <c r="M653" s="192"/>
      <c r="N653" s="192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spans="1:26" ht="15.75" customHeight="1">
      <c r="A654" s="192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92"/>
      <c r="M654" s="192"/>
      <c r="N654" s="192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spans="1:26" ht="15.75" customHeight="1">
      <c r="A655" s="192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92"/>
      <c r="M655" s="192"/>
      <c r="N655" s="192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spans="1:26" ht="15.75" customHeight="1">
      <c r="A656" s="192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92"/>
      <c r="M656" s="192"/>
      <c r="N656" s="192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spans="1:26" ht="15.75" customHeight="1">
      <c r="A657" s="192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92"/>
      <c r="M657" s="192"/>
      <c r="N657" s="192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spans="1:26" ht="15.75" customHeight="1">
      <c r="A658" s="192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92"/>
      <c r="M658" s="192"/>
      <c r="N658" s="192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spans="1:26" ht="15.75" customHeight="1">
      <c r="A659" s="192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92"/>
      <c r="M659" s="192"/>
      <c r="N659" s="192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spans="1:26" ht="15.75" customHeight="1">
      <c r="A660" s="192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92"/>
      <c r="M660" s="192"/>
      <c r="N660" s="192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spans="1:26" ht="15.75" customHeight="1">
      <c r="A661" s="192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92"/>
      <c r="M661" s="192"/>
      <c r="N661" s="192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spans="1:26" ht="15.75" customHeight="1">
      <c r="A662" s="192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92"/>
      <c r="M662" s="192"/>
      <c r="N662" s="192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spans="1:26" ht="15.75" customHeight="1">
      <c r="A663" s="192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92"/>
      <c r="M663" s="192"/>
      <c r="N663" s="192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spans="1:26" ht="15.75" customHeight="1">
      <c r="A664" s="192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92"/>
      <c r="M664" s="192"/>
      <c r="N664" s="192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spans="1:26" ht="15.75" customHeight="1">
      <c r="A665" s="192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92"/>
      <c r="M665" s="192"/>
      <c r="N665" s="192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spans="1:26" ht="15.75" customHeight="1">
      <c r="A666" s="192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92"/>
      <c r="M666" s="192"/>
      <c r="N666" s="192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spans="1:26" ht="15.75" customHeight="1">
      <c r="A667" s="192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92"/>
      <c r="M667" s="192"/>
      <c r="N667" s="192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spans="1:26" ht="15.75" customHeight="1">
      <c r="A668" s="192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92"/>
      <c r="M668" s="192"/>
      <c r="N668" s="192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spans="1:26" ht="15.75" customHeight="1">
      <c r="A669" s="192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92"/>
      <c r="M669" s="192"/>
      <c r="N669" s="192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spans="1:26" ht="15.75" customHeight="1">
      <c r="A670" s="192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92"/>
      <c r="M670" s="192"/>
      <c r="N670" s="192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spans="1:26" ht="15.75" customHeight="1">
      <c r="A671" s="192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92"/>
      <c r="M671" s="192"/>
      <c r="N671" s="192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spans="1:26" ht="15.75" customHeight="1">
      <c r="A672" s="192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92"/>
      <c r="M672" s="192"/>
      <c r="N672" s="192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spans="1:26" ht="15.75" customHeight="1">
      <c r="A673" s="192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92"/>
      <c r="M673" s="192"/>
      <c r="N673" s="192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spans="1:26" ht="15.75" customHeight="1">
      <c r="A674" s="192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92"/>
      <c r="M674" s="192"/>
      <c r="N674" s="192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spans="1:26" ht="15.75" customHeight="1">
      <c r="A675" s="192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92"/>
      <c r="M675" s="192"/>
      <c r="N675" s="192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spans="1:26" ht="15.75" customHeight="1">
      <c r="A676" s="192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92"/>
      <c r="M676" s="192"/>
      <c r="N676" s="192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spans="1:26" ht="15.75" customHeight="1">
      <c r="A677" s="192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92"/>
      <c r="M677" s="192"/>
      <c r="N677" s="192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spans="1:26" ht="15.75" customHeight="1">
      <c r="A678" s="192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92"/>
      <c r="M678" s="192"/>
      <c r="N678" s="192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spans="1:26" ht="15.75" customHeight="1">
      <c r="A679" s="192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92"/>
      <c r="M679" s="192"/>
      <c r="N679" s="192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spans="1:26" ht="15.75" customHeight="1">
      <c r="A680" s="192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92"/>
      <c r="M680" s="192"/>
      <c r="N680" s="192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spans="1:26" ht="15.75" customHeight="1">
      <c r="A681" s="192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92"/>
      <c r="M681" s="192"/>
      <c r="N681" s="192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spans="1:26" ht="15.75" customHeight="1">
      <c r="A682" s="192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92"/>
      <c r="M682" s="192"/>
      <c r="N682" s="192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spans="1:26" ht="15.75" customHeight="1">
      <c r="A683" s="192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92"/>
      <c r="M683" s="192"/>
      <c r="N683" s="192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spans="1:26" ht="15.75" customHeight="1">
      <c r="A684" s="192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92"/>
      <c r="M684" s="192"/>
      <c r="N684" s="192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spans="1:26" ht="15.75" customHeight="1">
      <c r="A685" s="192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92"/>
      <c r="M685" s="192"/>
      <c r="N685" s="192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spans="1:26" ht="15.75" customHeight="1">
      <c r="A686" s="192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92"/>
      <c r="M686" s="192"/>
      <c r="N686" s="192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spans="1:26" ht="15.75" customHeight="1">
      <c r="A687" s="192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92"/>
      <c r="M687" s="192"/>
      <c r="N687" s="192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spans="1:26" ht="15.75" customHeight="1">
      <c r="A688" s="192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92"/>
      <c r="M688" s="192"/>
      <c r="N688" s="192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spans="1:26" ht="15.75" customHeight="1">
      <c r="A689" s="192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92"/>
      <c r="M689" s="192"/>
      <c r="N689" s="192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spans="1:26" ht="15.75" customHeight="1">
      <c r="A690" s="192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92"/>
      <c r="M690" s="192"/>
      <c r="N690" s="192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spans="1:26" ht="15.75" customHeight="1">
      <c r="A691" s="192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92"/>
      <c r="M691" s="192"/>
      <c r="N691" s="192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spans="1:26" ht="15.75" customHeight="1">
      <c r="A692" s="192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92"/>
      <c r="M692" s="192"/>
      <c r="N692" s="192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spans="1:26" ht="15.75" customHeight="1">
      <c r="A693" s="192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92"/>
      <c r="M693" s="192"/>
      <c r="N693" s="192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spans="1:26" ht="15.75" customHeight="1">
      <c r="A694" s="192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92"/>
      <c r="M694" s="192"/>
      <c r="N694" s="192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spans="1:26" ht="15.75" customHeight="1">
      <c r="A695" s="192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92"/>
      <c r="M695" s="192"/>
      <c r="N695" s="192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spans="1:26" ht="15.75" customHeight="1">
      <c r="A696" s="192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92"/>
      <c r="M696" s="192"/>
      <c r="N696" s="192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spans="1:26" ht="15.75" customHeight="1">
      <c r="A697" s="192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92"/>
      <c r="M697" s="192"/>
      <c r="N697" s="192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spans="1:26" ht="15.75" customHeight="1">
      <c r="A698" s="192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92"/>
      <c r="M698" s="192"/>
      <c r="N698" s="192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spans="1:26" ht="15.75" customHeight="1">
      <c r="A699" s="192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92"/>
      <c r="M699" s="192"/>
      <c r="N699" s="192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spans="1:26" ht="15.75" customHeight="1">
      <c r="A700" s="192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92"/>
      <c r="M700" s="192"/>
      <c r="N700" s="192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spans="1:26" ht="15.75" customHeight="1">
      <c r="A701" s="192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92"/>
      <c r="M701" s="192"/>
      <c r="N701" s="192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spans="1:26" ht="15.75" customHeight="1">
      <c r="A702" s="192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92"/>
      <c r="M702" s="192"/>
      <c r="N702" s="192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spans="1:26" ht="15.75" customHeight="1">
      <c r="A703" s="192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92"/>
      <c r="M703" s="192"/>
      <c r="N703" s="192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spans="1:26" ht="15.75" customHeight="1">
      <c r="A704" s="192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92"/>
      <c r="M704" s="192"/>
      <c r="N704" s="192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spans="1:26" ht="15.75" customHeight="1">
      <c r="A705" s="192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92"/>
      <c r="M705" s="192"/>
      <c r="N705" s="192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spans="1:26" ht="15.75" customHeight="1">
      <c r="A706" s="192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92"/>
      <c r="M706" s="192"/>
      <c r="N706" s="192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spans="1:26" ht="15.75" customHeight="1">
      <c r="A707" s="192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92"/>
      <c r="M707" s="192"/>
      <c r="N707" s="192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spans="1:26" ht="15.75" customHeight="1">
      <c r="A708" s="192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92"/>
      <c r="M708" s="192"/>
      <c r="N708" s="192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spans="1:26" ht="15.75" customHeight="1">
      <c r="A709" s="192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92"/>
      <c r="M709" s="192"/>
      <c r="N709" s="192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spans="1:26" ht="15.75" customHeight="1">
      <c r="A710" s="192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92"/>
      <c r="M710" s="192"/>
      <c r="N710" s="192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spans="1:26" ht="15.75" customHeight="1">
      <c r="A711" s="192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92"/>
      <c r="M711" s="192"/>
      <c r="N711" s="192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spans="1:26" ht="15.75" customHeight="1">
      <c r="A712" s="192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92"/>
      <c r="M712" s="192"/>
      <c r="N712" s="192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spans="1:26" ht="15.75" customHeight="1">
      <c r="A713" s="192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92"/>
      <c r="M713" s="192"/>
      <c r="N713" s="192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spans="1:26" ht="15.75" customHeight="1">
      <c r="A714" s="192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92"/>
      <c r="M714" s="192"/>
      <c r="N714" s="192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spans="1:26" ht="15.75" customHeight="1">
      <c r="A715" s="192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92"/>
      <c r="M715" s="192"/>
      <c r="N715" s="192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spans="1:26" ht="15.75" customHeight="1">
      <c r="A716" s="192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92"/>
      <c r="M716" s="192"/>
      <c r="N716" s="192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spans="1:26" ht="15.75" customHeight="1">
      <c r="A717" s="192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92"/>
      <c r="M717" s="192"/>
      <c r="N717" s="192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spans="1:26" ht="15.75" customHeight="1">
      <c r="A718" s="192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92"/>
      <c r="M718" s="192"/>
      <c r="N718" s="192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spans="1:26" ht="15.75" customHeight="1">
      <c r="A719" s="192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92"/>
      <c r="M719" s="192"/>
      <c r="N719" s="192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spans="1:26" ht="15.75" customHeight="1">
      <c r="A720" s="192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92"/>
      <c r="M720" s="192"/>
      <c r="N720" s="192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spans="1:26" ht="15.75" customHeight="1">
      <c r="A721" s="192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92"/>
      <c r="M721" s="192"/>
      <c r="N721" s="192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spans="1:26" ht="15.75" customHeight="1">
      <c r="A722" s="192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92"/>
      <c r="M722" s="192"/>
      <c r="N722" s="192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spans="1:26" ht="15.75" customHeight="1">
      <c r="A723" s="192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92"/>
      <c r="M723" s="192"/>
      <c r="N723" s="192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spans="1:26" ht="15.75" customHeight="1">
      <c r="A724" s="192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92"/>
      <c r="M724" s="192"/>
      <c r="N724" s="192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spans="1:26" ht="15.75" customHeight="1">
      <c r="A725" s="192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92"/>
      <c r="M725" s="192"/>
      <c r="N725" s="192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spans="1:26" ht="15.75" customHeight="1">
      <c r="A726" s="192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92"/>
      <c r="M726" s="192"/>
      <c r="N726" s="192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spans="1:26" ht="15.75" customHeight="1">
      <c r="A727" s="192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92"/>
      <c r="M727" s="192"/>
      <c r="N727" s="192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spans="1:26" ht="15.75" customHeight="1">
      <c r="A728" s="192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92"/>
      <c r="M728" s="192"/>
      <c r="N728" s="192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spans="1:26" ht="15.75" customHeight="1">
      <c r="A729" s="192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92"/>
      <c r="M729" s="192"/>
      <c r="N729" s="192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spans="1:26" ht="15.75" customHeight="1">
      <c r="A730" s="192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92"/>
      <c r="M730" s="192"/>
      <c r="N730" s="192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spans="1:26" ht="15.75" customHeight="1">
      <c r="A731" s="192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92"/>
      <c r="M731" s="192"/>
      <c r="N731" s="192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spans="1:26" ht="15.75" customHeight="1">
      <c r="A732" s="192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92"/>
      <c r="M732" s="192"/>
      <c r="N732" s="192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spans="1:26" ht="15.75" customHeight="1">
      <c r="A733" s="192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92"/>
      <c r="M733" s="192"/>
      <c r="N733" s="192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spans="1:26" ht="15.75" customHeight="1">
      <c r="A734" s="192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92"/>
      <c r="M734" s="192"/>
      <c r="N734" s="192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spans="1:26" ht="15.75" customHeight="1">
      <c r="A735" s="192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92"/>
      <c r="M735" s="192"/>
      <c r="N735" s="192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spans="1:26" ht="15.75" customHeight="1">
      <c r="A736" s="192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92"/>
      <c r="M736" s="192"/>
      <c r="N736" s="192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spans="1:26" ht="15.75" customHeight="1">
      <c r="A737" s="192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92"/>
      <c r="M737" s="192"/>
      <c r="N737" s="192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spans="1:26" ht="15.75" customHeight="1">
      <c r="A738" s="192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92"/>
      <c r="M738" s="192"/>
      <c r="N738" s="192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spans="1:26" ht="15.75" customHeight="1">
      <c r="A739" s="192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92"/>
      <c r="M739" s="192"/>
      <c r="N739" s="192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spans="1:26" ht="15.75" customHeight="1">
      <c r="A740" s="192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92"/>
      <c r="M740" s="192"/>
      <c r="N740" s="192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spans="1:26" ht="15.75" customHeight="1">
      <c r="A741" s="192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92"/>
      <c r="M741" s="192"/>
      <c r="N741" s="192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spans="1:26" ht="15.75" customHeight="1">
      <c r="A742" s="192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92"/>
      <c r="M742" s="192"/>
      <c r="N742" s="192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spans="1:26" ht="15.75" customHeight="1">
      <c r="A743" s="192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92"/>
      <c r="M743" s="192"/>
      <c r="N743" s="192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spans="1:26" ht="15.75" customHeight="1">
      <c r="A744" s="192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92"/>
      <c r="M744" s="192"/>
      <c r="N744" s="192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spans="1:26" ht="15.75" customHeight="1">
      <c r="A745" s="192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92"/>
      <c r="M745" s="192"/>
      <c r="N745" s="192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spans="1:26" ht="15.75" customHeight="1">
      <c r="A746" s="192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92"/>
      <c r="M746" s="192"/>
      <c r="N746" s="192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spans="1:26" ht="15.75" customHeight="1">
      <c r="A747" s="192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92"/>
      <c r="M747" s="192"/>
      <c r="N747" s="192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spans="1:26" ht="15.75" customHeight="1">
      <c r="A748" s="192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92"/>
      <c r="M748" s="192"/>
      <c r="N748" s="192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spans="1:26" ht="15.75" customHeight="1">
      <c r="A749" s="192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92"/>
      <c r="M749" s="192"/>
      <c r="N749" s="192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spans="1:26" ht="15.75" customHeight="1">
      <c r="A750" s="192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92"/>
      <c r="M750" s="192"/>
      <c r="N750" s="192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spans="1:26" ht="15.75" customHeight="1">
      <c r="A751" s="192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92"/>
      <c r="M751" s="192"/>
      <c r="N751" s="192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spans="1:26" ht="15.75" customHeight="1">
      <c r="A752" s="192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92"/>
      <c r="M752" s="192"/>
      <c r="N752" s="192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spans="1:26" ht="15.75" customHeight="1">
      <c r="A753" s="192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92"/>
      <c r="M753" s="192"/>
      <c r="N753" s="192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spans="1:26" ht="15.75" customHeight="1">
      <c r="A754" s="192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92"/>
      <c r="M754" s="192"/>
      <c r="N754" s="192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spans="1:26" ht="15.75" customHeight="1">
      <c r="A755" s="192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92"/>
      <c r="M755" s="192"/>
      <c r="N755" s="192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spans="1:26" ht="15.75" customHeight="1">
      <c r="A756" s="192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92"/>
      <c r="M756" s="192"/>
      <c r="N756" s="192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spans="1:26" ht="15.75" customHeight="1">
      <c r="A757" s="192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92"/>
      <c r="M757" s="192"/>
      <c r="N757" s="192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spans="1:26" ht="15.75" customHeight="1">
      <c r="A758" s="192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92"/>
      <c r="M758" s="192"/>
      <c r="N758" s="192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spans="1:26" ht="15.75" customHeight="1">
      <c r="A759" s="192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92"/>
      <c r="M759" s="192"/>
      <c r="N759" s="192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spans="1:26" ht="15.75" customHeight="1">
      <c r="A760" s="192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92"/>
      <c r="M760" s="192"/>
      <c r="N760" s="192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spans="1:26" ht="15.75" customHeight="1">
      <c r="A761" s="192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92"/>
      <c r="M761" s="192"/>
      <c r="N761" s="192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spans="1:26" ht="15.75" customHeight="1">
      <c r="A762" s="192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92"/>
      <c r="M762" s="192"/>
      <c r="N762" s="192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spans="1:26" ht="15.75" customHeight="1">
      <c r="A763" s="192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92"/>
      <c r="M763" s="192"/>
      <c r="N763" s="192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spans="1:26" ht="15.75" customHeight="1">
      <c r="A764" s="192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92"/>
      <c r="M764" s="192"/>
      <c r="N764" s="192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spans="1:26" ht="15.75" customHeight="1">
      <c r="A765" s="192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92"/>
      <c r="M765" s="192"/>
      <c r="N765" s="192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spans="1:26" ht="15.75" customHeight="1">
      <c r="A766" s="192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92"/>
      <c r="M766" s="192"/>
      <c r="N766" s="192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spans="1:26" ht="15.75" customHeight="1">
      <c r="A767" s="192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92"/>
      <c r="M767" s="192"/>
      <c r="N767" s="192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spans="1:26" ht="15.75" customHeight="1">
      <c r="A768" s="192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92"/>
      <c r="M768" s="192"/>
      <c r="N768" s="192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spans="1:26" ht="15.75" customHeight="1">
      <c r="A769" s="192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92"/>
      <c r="M769" s="192"/>
      <c r="N769" s="192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spans="1:26" ht="15.75" customHeight="1">
      <c r="A770" s="192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92"/>
      <c r="M770" s="192"/>
      <c r="N770" s="192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spans="1:26" ht="15.75" customHeight="1">
      <c r="A771" s="192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92"/>
      <c r="M771" s="192"/>
      <c r="N771" s="192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spans="1:26" ht="15.75" customHeight="1">
      <c r="A772" s="192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92"/>
      <c r="M772" s="192"/>
      <c r="N772" s="192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spans="1:26" ht="15.75" customHeight="1">
      <c r="A773" s="192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92"/>
      <c r="M773" s="192"/>
      <c r="N773" s="192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spans="1:26" ht="15.75" customHeight="1">
      <c r="A774" s="192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92"/>
      <c r="M774" s="192"/>
      <c r="N774" s="192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spans="1:26" ht="15.75" customHeight="1">
      <c r="A775" s="192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92"/>
      <c r="M775" s="192"/>
      <c r="N775" s="192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spans="1:26" ht="15.75" customHeight="1">
      <c r="A776" s="192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92"/>
      <c r="M776" s="192"/>
      <c r="N776" s="192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spans="1:26" ht="15.75" customHeight="1">
      <c r="A777" s="192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92"/>
      <c r="M777" s="192"/>
      <c r="N777" s="192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spans="1:26" ht="15.75" customHeight="1">
      <c r="A778" s="192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92"/>
      <c r="M778" s="192"/>
      <c r="N778" s="192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spans="1:26" ht="15.75" customHeight="1">
      <c r="A779" s="192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92"/>
      <c r="M779" s="192"/>
      <c r="N779" s="192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spans="1:26" ht="15.75" customHeight="1">
      <c r="A780" s="192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92"/>
      <c r="M780" s="192"/>
      <c r="N780" s="192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spans="1:26" ht="15.75" customHeight="1">
      <c r="A781" s="192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92"/>
      <c r="M781" s="192"/>
      <c r="N781" s="192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spans="1:26" ht="15.75" customHeight="1">
      <c r="A782" s="192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92"/>
      <c r="M782" s="192"/>
      <c r="N782" s="192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spans="1:26" ht="15.75" customHeight="1">
      <c r="A783" s="192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92"/>
      <c r="M783" s="192"/>
      <c r="N783" s="192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spans="1:26" ht="15.75" customHeight="1">
      <c r="A784" s="192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92"/>
      <c r="M784" s="192"/>
      <c r="N784" s="192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spans="1:26" ht="15.75" customHeight="1">
      <c r="A785" s="192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92"/>
      <c r="M785" s="192"/>
      <c r="N785" s="192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spans="1:26" ht="15.75" customHeight="1">
      <c r="A786" s="192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92"/>
      <c r="M786" s="192"/>
      <c r="N786" s="192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spans="1:26" ht="15.75" customHeight="1">
      <c r="A787" s="192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92"/>
      <c r="M787" s="192"/>
      <c r="N787" s="192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spans="1:26" ht="15.75" customHeight="1">
      <c r="A788" s="192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92"/>
      <c r="M788" s="192"/>
      <c r="N788" s="192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spans="1:26" ht="15.75" customHeight="1">
      <c r="A789" s="192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92"/>
      <c r="M789" s="192"/>
      <c r="N789" s="192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spans="1:26" ht="15.75" customHeight="1">
      <c r="A790" s="192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92"/>
      <c r="M790" s="192"/>
      <c r="N790" s="192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spans="1:26" ht="15.75" customHeight="1">
      <c r="A791" s="192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92"/>
      <c r="M791" s="192"/>
      <c r="N791" s="192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spans="1:26" ht="15.75" customHeight="1">
      <c r="A792" s="192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92"/>
      <c r="M792" s="192"/>
      <c r="N792" s="192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spans="1:26" ht="15.75" customHeight="1">
      <c r="A793" s="192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92"/>
      <c r="M793" s="192"/>
      <c r="N793" s="192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spans="1:26" ht="15.75" customHeight="1">
      <c r="A794" s="192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92"/>
      <c r="M794" s="192"/>
      <c r="N794" s="192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spans="1:26" ht="15.75" customHeight="1">
      <c r="A795" s="192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92"/>
      <c r="M795" s="192"/>
      <c r="N795" s="192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spans="1:26" ht="15.75" customHeight="1">
      <c r="A796" s="192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92"/>
      <c r="M796" s="192"/>
      <c r="N796" s="192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spans="1:26" ht="15.75" customHeight="1">
      <c r="A797" s="192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92"/>
      <c r="M797" s="192"/>
      <c r="N797" s="192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spans="1:26" ht="15.75" customHeight="1">
      <c r="A798" s="192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92"/>
      <c r="M798" s="192"/>
      <c r="N798" s="192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spans="1:26" ht="15.75" customHeight="1">
      <c r="A799" s="192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92"/>
      <c r="M799" s="192"/>
      <c r="N799" s="192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spans="1:26" ht="15.75" customHeight="1">
      <c r="A800" s="192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92"/>
      <c r="M800" s="192"/>
      <c r="N800" s="192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spans="1:26" ht="15.75" customHeight="1">
      <c r="A801" s="192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92"/>
      <c r="M801" s="192"/>
      <c r="N801" s="192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spans="1:26" ht="15.75" customHeight="1">
      <c r="A802" s="192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92"/>
      <c r="M802" s="192"/>
      <c r="N802" s="192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spans="1:26" ht="15.75" customHeight="1">
      <c r="A803" s="192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92"/>
      <c r="M803" s="192"/>
      <c r="N803" s="192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spans="1:26" ht="15.75" customHeight="1">
      <c r="A804" s="192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92"/>
      <c r="M804" s="192"/>
      <c r="N804" s="192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spans="1:26" ht="15.75" customHeight="1">
      <c r="A805" s="192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92"/>
      <c r="M805" s="192"/>
      <c r="N805" s="192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spans="1:26" ht="15.75" customHeight="1">
      <c r="A806" s="192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92"/>
      <c r="M806" s="192"/>
      <c r="N806" s="192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spans="1:26" ht="15.75" customHeight="1">
      <c r="A807" s="192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92"/>
      <c r="M807" s="192"/>
      <c r="N807" s="192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spans="1:26" ht="15.75" customHeight="1">
      <c r="A808" s="192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92"/>
      <c r="M808" s="192"/>
      <c r="N808" s="192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spans="1:26" ht="15.75" customHeight="1">
      <c r="A809" s="192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92"/>
      <c r="M809" s="192"/>
      <c r="N809" s="192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spans="1:26" ht="15.75" customHeight="1">
      <c r="A810" s="192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92"/>
      <c r="M810" s="192"/>
      <c r="N810" s="192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spans="1:26" ht="15.75" customHeight="1">
      <c r="A811" s="192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92"/>
      <c r="M811" s="192"/>
      <c r="N811" s="192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spans="1:26" ht="15.75" customHeight="1">
      <c r="A812" s="192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92"/>
      <c r="M812" s="192"/>
      <c r="N812" s="192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spans="1:26" ht="15.75" customHeight="1">
      <c r="A813" s="192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92"/>
      <c r="M813" s="192"/>
      <c r="N813" s="192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spans="1:26" ht="15.75" customHeight="1">
      <c r="A814" s="192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92"/>
      <c r="M814" s="192"/>
      <c r="N814" s="192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spans="1:26" ht="15.75" customHeight="1">
      <c r="A815" s="192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92"/>
      <c r="M815" s="192"/>
      <c r="N815" s="192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spans="1:26" ht="15.75" customHeight="1">
      <c r="A816" s="192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92"/>
      <c r="M816" s="192"/>
      <c r="N816" s="192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spans="1:26" ht="15.75" customHeight="1">
      <c r="A817" s="192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92"/>
      <c r="M817" s="192"/>
      <c r="N817" s="192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spans="1:26" ht="15.75" customHeight="1">
      <c r="A818" s="192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92"/>
      <c r="M818" s="192"/>
      <c r="N818" s="192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spans="1:26" ht="15.75" customHeight="1">
      <c r="A819" s="192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92"/>
      <c r="M819" s="192"/>
      <c r="N819" s="192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spans="1:26" ht="15.75" customHeight="1">
      <c r="A820" s="192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92"/>
      <c r="M820" s="192"/>
      <c r="N820" s="192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spans="1:26" ht="15.75" customHeight="1">
      <c r="A821" s="192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92"/>
      <c r="M821" s="192"/>
      <c r="N821" s="192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spans="1:26" ht="15.75" customHeight="1">
      <c r="A822" s="192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92"/>
      <c r="M822" s="192"/>
      <c r="N822" s="192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spans="1:26" ht="15.75" customHeight="1">
      <c r="A823" s="192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92"/>
      <c r="M823" s="192"/>
      <c r="N823" s="192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spans="1:26" ht="15.75" customHeight="1">
      <c r="A824" s="192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92"/>
      <c r="M824" s="192"/>
      <c r="N824" s="192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spans="1:26" ht="15.75" customHeight="1">
      <c r="A825" s="192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92"/>
      <c r="M825" s="192"/>
      <c r="N825" s="192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spans="1:26" ht="15.75" customHeight="1">
      <c r="A826" s="192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92"/>
      <c r="M826" s="192"/>
      <c r="N826" s="192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spans="1:26" ht="15.75" customHeight="1">
      <c r="A827" s="192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92"/>
      <c r="M827" s="192"/>
      <c r="N827" s="192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spans="1:26" ht="15.75" customHeight="1">
      <c r="A828" s="192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92"/>
      <c r="M828" s="192"/>
      <c r="N828" s="192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spans="1:26" ht="15.75" customHeight="1">
      <c r="A829" s="192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92"/>
      <c r="M829" s="192"/>
      <c r="N829" s="192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spans="1:26" ht="15.75" customHeight="1">
      <c r="A830" s="192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92"/>
      <c r="M830" s="192"/>
      <c r="N830" s="192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spans="1:26" ht="15.75" customHeight="1">
      <c r="A831" s="192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92"/>
      <c r="M831" s="192"/>
      <c r="N831" s="192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spans="1:26" ht="15.75" customHeight="1">
      <c r="A832" s="192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92"/>
      <c r="M832" s="192"/>
      <c r="N832" s="192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spans="1:26" ht="15.75" customHeight="1">
      <c r="A833" s="192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92"/>
      <c r="M833" s="192"/>
      <c r="N833" s="192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spans="1:26" ht="15.75" customHeight="1">
      <c r="A834" s="192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92"/>
      <c r="M834" s="192"/>
      <c r="N834" s="192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spans="1:26" ht="15.75" customHeight="1">
      <c r="A835" s="192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92"/>
      <c r="M835" s="192"/>
      <c r="N835" s="192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spans="1:26" ht="15.75" customHeight="1">
      <c r="A836" s="192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92"/>
      <c r="M836" s="192"/>
      <c r="N836" s="192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spans="1:26" ht="15.75" customHeight="1">
      <c r="A837" s="192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92"/>
      <c r="M837" s="192"/>
      <c r="N837" s="192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spans="1:26" ht="15.75" customHeight="1">
      <c r="A838" s="192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92"/>
      <c r="M838" s="192"/>
      <c r="N838" s="192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spans="1:26" ht="15.75" customHeight="1">
      <c r="A839" s="192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92"/>
      <c r="M839" s="192"/>
      <c r="N839" s="192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spans="1:26" ht="15.75" customHeight="1">
      <c r="A840" s="192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92"/>
      <c r="M840" s="192"/>
      <c r="N840" s="192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spans="1:26" ht="15.75" customHeight="1">
      <c r="A841" s="192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92"/>
      <c r="M841" s="192"/>
      <c r="N841" s="192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spans="1:26" ht="15.75" customHeight="1">
      <c r="A842" s="192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92"/>
      <c r="M842" s="192"/>
      <c r="N842" s="192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spans="1:26" ht="15.75" customHeight="1">
      <c r="A843" s="192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92"/>
      <c r="M843" s="192"/>
      <c r="N843" s="192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spans="1:26" ht="15.75" customHeight="1">
      <c r="A844" s="192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92"/>
      <c r="M844" s="192"/>
      <c r="N844" s="192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spans="1:26" ht="15.75" customHeight="1">
      <c r="A845" s="192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92"/>
      <c r="M845" s="192"/>
      <c r="N845" s="192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spans="1:26" ht="15.75" customHeight="1">
      <c r="A846" s="192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92"/>
      <c r="M846" s="192"/>
      <c r="N846" s="192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spans="1:26" ht="15.75" customHeight="1">
      <c r="A847" s="192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92"/>
      <c r="M847" s="192"/>
      <c r="N847" s="192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spans="1:26" ht="15.75" customHeight="1">
      <c r="A848" s="192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92"/>
      <c r="M848" s="192"/>
      <c r="N848" s="192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spans="1:26" ht="15.75" customHeight="1">
      <c r="A849" s="192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92"/>
      <c r="M849" s="192"/>
      <c r="N849" s="192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spans="1:26" ht="15.75" customHeight="1">
      <c r="A850" s="192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92"/>
      <c r="M850" s="192"/>
      <c r="N850" s="192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spans="1:26" ht="15.75" customHeight="1">
      <c r="A851" s="192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92"/>
      <c r="M851" s="192"/>
      <c r="N851" s="192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spans="1:26" ht="15.75" customHeight="1">
      <c r="A852" s="192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92"/>
      <c r="M852" s="192"/>
      <c r="N852" s="192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spans="1:26" ht="15.75" customHeight="1">
      <c r="A853" s="192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92"/>
      <c r="M853" s="192"/>
      <c r="N853" s="192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spans="1:26" ht="15.75" customHeight="1">
      <c r="A854" s="192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92"/>
      <c r="M854" s="192"/>
      <c r="N854" s="192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spans="1:26" ht="15.75" customHeight="1">
      <c r="A855" s="192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92"/>
      <c r="M855" s="192"/>
      <c r="N855" s="192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spans="1:26" ht="15.75" customHeight="1">
      <c r="A856" s="192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92"/>
      <c r="M856" s="192"/>
      <c r="N856" s="192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spans="1:26" ht="15.75" customHeight="1">
      <c r="A857" s="192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92"/>
      <c r="M857" s="192"/>
      <c r="N857" s="192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spans="1:26" ht="15.75" customHeight="1">
      <c r="A858" s="192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92"/>
      <c r="M858" s="192"/>
      <c r="N858" s="192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spans="1:26" ht="15.75" customHeight="1">
      <c r="A859" s="192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92"/>
      <c r="M859" s="192"/>
      <c r="N859" s="192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spans="1:26" ht="15.75" customHeight="1">
      <c r="A860" s="192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92"/>
      <c r="M860" s="192"/>
      <c r="N860" s="192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spans="1:26" ht="15.75" customHeight="1">
      <c r="A861" s="192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92"/>
      <c r="M861" s="192"/>
      <c r="N861" s="192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spans="1:26" ht="15.75" customHeight="1">
      <c r="A862" s="192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92"/>
      <c r="M862" s="192"/>
      <c r="N862" s="192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spans="1:26" ht="15.75" customHeight="1">
      <c r="A863" s="192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92"/>
      <c r="M863" s="192"/>
      <c r="N863" s="192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spans="1:26" ht="15.75" customHeight="1">
      <c r="A864" s="192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92"/>
      <c r="M864" s="192"/>
      <c r="N864" s="192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spans="1:26" ht="15.75" customHeight="1">
      <c r="A865" s="192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92"/>
      <c r="M865" s="192"/>
      <c r="N865" s="192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spans="1:26" ht="15.75" customHeight="1">
      <c r="A866" s="192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92"/>
      <c r="M866" s="192"/>
      <c r="N866" s="192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spans="1:26" ht="15.75" customHeight="1">
      <c r="A867" s="192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92"/>
      <c r="M867" s="192"/>
      <c r="N867" s="192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spans="1:26" ht="15.75" customHeight="1">
      <c r="A868" s="192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92"/>
      <c r="M868" s="192"/>
      <c r="N868" s="192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spans="1:26" ht="15.75" customHeight="1">
      <c r="A869" s="192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92"/>
      <c r="M869" s="192"/>
      <c r="N869" s="192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spans="1:26" ht="15.75" customHeight="1">
      <c r="A870" s="192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92"/>
      <c r="M870" s="192"/>
      <c r="N870" s="192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spans="1:26" ht="15.75" customHeight="1">
      <c r="A871" s="192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92"/>
      <c r="M871" s="192"/>
      <c r="N871" s="192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spans="1:26" ht="15.75" customHeight="1">
      <c r="A872" s="192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92"/>
      <c r="M872" s="192"/>
      <c r="N872" s="192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spans="1:26" ht="15.75" customHeight="1">
      <c r="A873" s="192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92"/>
      <c r="M873" s="192"/>
      <c r="N873" s="192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spans="1:26" ht="15.75" customHeight="1">
      <c r="A874" s="192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92"/>
      <c r="M874" s="192"/>
      <c r="N874" s="192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spans="1:26" ht="15.75" customHeight="1">
      <c r="A875" s="192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92"/>
      <c r="M875" s="192"/>
      <c r="N875" s="192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spans="1:26" ht="15.75" customHeight="1">
      <c r="A876" s="192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92"/>
      <c r="M876" s="192"/>
      <c r="N876" s="192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spans="1:26" ht="15.75" customHeight="1">
      <c r="A877" s="192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92"/>
      <c r="M877" s="192"/>
      <c r="N877" s="192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spans="1:26" ht="15.75" customHeight="1">
      <c r="A878" s="192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92"/>
      <c r="M878" s="192"/>
      <c r="N878" s="192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spans="1:26" ht="15.75" customHeight="1">
      <c r="A879" s="192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92"/>
      <c r="M879" s="192"/>
      <c r="N879" s="192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spans="1:26" ht="15.75" customHeight="1">
      <c r="A880" s="192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92"/>
      <c r="M880" s="192"/>
      <c r="N880" s="192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spans="1:26" ht="15.75" customHeight="1">
      <c r="A881" s="192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92"/>
      <c r="M881" s="192"/>
      <c r="N881" s="192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spans="1:26" ht="15.75" customHeight="1">
      <c r="A882" s="192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92"/>
      <c r="M882" s="192"/>
      <c r="N882" s="192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spans="1:26" ht="15.75" customHeight="1">
      <c r="A883" s="192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92"/>
      <c r="M883" s="192"/>
      <c r="N883" s="192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spans="1:26" ht="15.75" customHeight="1">
      <c r="A884" s="192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92"/>
      <c r="M884" s="192"/>
      <c r="N884" s="192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spans="1:26" ht="15.75" customHeight="1">
      <c r="A885" s="192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92"/>
      <c r="M885" s="192"/>
      <c r="N885" s="192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spans="1:26" ht="15.75" customHeight="1">
      <c r="A886" s="192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92"/>
      <c r="M886" s="192"/>
      <c r="N886" s="192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spans="1:26" ht="15.75" customHeight="1">
      <c r="A887" s="192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92"/>
      <c r="M887" s="192"/>
      <c r="N887" s="192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spans="1:26" ht="15.75" customHeight="1">
      <c r="A888" s="192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92"/>
      <c r="M888" s="192"/>
      <c r="N888" s="192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spans="1:26" ht="15.75" customHeight="1">
      <c r="A889" s="192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92"/>
      <c r="M889" s="192"/>
      <c r="N889" s="192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spans="1:26" ht="15.75" customHeight="1">
      <c r="A890" s="192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92"/>
      <c r="M890" s="192"/>
      <c r="N890" s="192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spans="1:26" ht="15.75" customHeight="1">
      <c r="A891" s="192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92"/>
      <c r="M891" s="192"/>
      <c r="N891" s="192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spans="1:26" ht="15.75" customHeight="1">
      <c r="A892" s="192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92"/>
      <c r="M892" s="192"/>
      <c r="N892" s="192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spans="1:26" ht="15.75" customHeight="1">
      <c r="A893" s="192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92"/>
      <c r="M893" s="192"/>
      <c r="N893" s="192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spans="1:26" ht="15.75" customHeight="1">
      <c r="A894" s="192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92"/>
      <c r="M894" s="192"/>
      <c r="N894" s="192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spans="1:26" ht="15.75" customHeight="1">
      <c r="A895" s="192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92"/>
      <c r="M895" s="192"/>
      <c r="N895" s="192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spans="1:26" ht="15.75" customHeight="1">
      <c r="A896" s="192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92"/>
      <c r="M896" s="192"/>
      <c r="N896" s="192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spans="1:26" ht="15.75" customHeight="1">
      <c r="A897" s="192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92"/>
      <c r="M897" s="192"/>
      <c r="N897" s="192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spans="1:26" ht="15.75" customHeight="1">
      <c r="A898" s="192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92"/>
      <c r="M898" s="192"/>
      <c r="N898" s="192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spans="1:26" ht="15.75" customHeight="1">
      <c r="A899" s="192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92"/>
      <c r="M899" s="192"/>
      <c r="N899" s="192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spans="1:26" ht="15.75" customHeight="1">
      <c r="A900" s="192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92"/>
      <c r="M900" s="192"/>
      <c r="N900" s="192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spans="1:26" ht="15.75" customHeight="1">
      <c r="A901" s="192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92"/>
      <c r="M901" s="192"/>
      <c r="N901" s="192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spans="1:26" ht="15.75" customHeight="1">
      <c r="A902" s="192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92"/>
      <c r="M902" s="192"/>
      <c r="N902" s="192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spans="1:26" ht="15.75" customHeight="1">
      <c r="A903" s="192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92"/>
      <c r="M903" s="192"/>
      <c r="N903" s="192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spans="1:26" ht="15.75" customHeight="1">
      <c r="A904" s="192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92"/>
      <c r="M904" s="192"/>
      <c r="N904" s="192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spans="1:26" ht="15.75" customHeight="1">
      <c r="A905" s="192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92"/>
      <c r="M905" s="192"/>
      <c r="N905" s="192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spans="1:26" ht="15.75" customHeight="1">
      <c r="A906" s="192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92"/>
      <c r="M906" s="192"/>
      <c r="N906" s="192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spans="1:26" ht="15.75" customHeight="1">
      <c r="A907" s="192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92"/>
      <c r="M907" s="192"/>
      <c r="N907" s="192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spans="1:26" ht="15.75" customHeight="1">
      <c r="A908" s="192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92"/>
      <c r="M908" s="192"/>
      <c r="N908" s="192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spans="1:26" ht="15.75" customHeight="1">
      <c r="A909" s="192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92"/>
      <c r="M909" s="192"/>
      <c r="N909" s="192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spans="1:26" ht="15.75" customHeight="1">
      <c r="A910" s="192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92"/>
      <c r="M910" s="192"/>
      <c r="N910" s="192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spans="1:26" ht="15.75" customHeight="1">
      <c r="A911" s="192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92"/>
      <c r="M911" s="192"/>
      <c r="N911" s="192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spans="1:26" ht="15.75" customHeight="1">
      <c r="A912" s="192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92"/>
      <c r="M912" s="192"/>
      <c r="N912" s="192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spans="1:26" ht="15.75" customHeight="1">
      <c r="A913" s="192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92"/>
      <c r="M913" s="192"/>
      <c r="N913" s="192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spans="1:26" ht="15.75" customHeight="1">
      <c r="A914" s="192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92"/>
      <c r="M914" s="192"/>
      <c r="N914" s="192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spans="1:26" ht="15.75" customHeight="1">
      <c r="A915" s="192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92"/>
      <c r="M915" s="192"/>
      <c r="N915" s="192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spans="1:26" ht="15.75" customHeight="1">
      <c r="A916" s="192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92"/>
      <c r="M916" s="192"/>
      <c r="N916" s="192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spans="1:26" ht="15.75" customHeight="1">
      <c r="A917" s="192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92"/>
      <c r="M917" s="192"/>
      <c r="N917" s="192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spans="1:26" ht="15.75" customHeight="1">
      <c r="A918" s="192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92"/>
      <c r="M918" s="192"/>
      <c r="N918" s="192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spans="1:26" ht="15.75" customHeight="1">
      <c r="A919" s="192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92"/>
      <c r="M919" s="192"/>
      <c r="N919" s="192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spans="1:26" ht="15.75" customHeight="1">
      <c r="A920" s="192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92"/>
      <c r="M920" s="192"/>
      <c r="N920" s="192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spans="1:26" ht="15.75" customHeight="1">
      <c r="A921" s="192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92"/>
      <c r="M921" s="192"/>
      <c r="N921" s="192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spans="1:26" ht="15.75" customHeight="1">
      <c r="A922" s="192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92"/>
      <c r="M922" s="192"/>
      <c r="N922" s="192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spans="1:26" ht="15.75" customHeight="1">
      <c r="A923" s="192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92"/>
      <c r="M923" s="192"/>
      <c r="N923" s="192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spans="1:26" ht="15.75" customHeight="1">
      <c r="A924" s="192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92"/>
      <c r="M924" s="192"/>
      <c r="N924" s="192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spans="1:26" ht="15.75" customHeight="1">
      <c r="A925" s="192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92"/>
      <c r="M925" s="192"/>
      <c r="N925" s="192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spans="1:26" ht="15.75" customHeight="1">
      <c r="A926" s="192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92"/>
      <c r="M926" s="192"/>
      <c r="N926" s="192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spans="1:26" ht="15.75" customHeight="1">
      <c r="A927" s="192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92"/>
      <c r="M927" s="192"/>
      <c r="N927" s="192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spans="1:26" ht="15.75" customHeight="1">
      <c r="A928" s="192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92"/>
      <c r="M928" s="192"/>
      <c r="N928" s="192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spans="1:26" ht="15.75" customHeight="1">
      <c r="A929" s="192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92"/>
      <c r="M929" s="192"/>
      <c r="N929" s="192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spans="1:26" ht="15.75" customHeight="1">
      <c r="A930" s="192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92"/>
      <c r="M930" s="192"/>
      <c r="N930" s="192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spans="1:26" ht="15.75" customHeight="1">
      <c r="A931" s="192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92"/>
      <c r="M931" s="192"/>
      <c r="N931" s="192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spans="1:26" ht="15.75" customHeight="1">
      <c r="A932" s="192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92"/>
      <c r="M932" s="192"/>
      <c r="N932" s="192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spans="1:26" ht="15.75" customHeight="1">
      <c r="A933" s="192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92"/>
      <c r="M933" s="192"/>
      <c r="N933" s="192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spans="1:26" ht="15.75" customHeight="1">
      <c r="A934" s="192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92"/>
      <c r="M934" s="192"/>
      <c r="N934" s="192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spans="1:26" ht="15.75" customHeight="1">
      <c r="A935" s="192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92"/>
      <c r="M935" s="192"/>
      <c r="N935" s="192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spans="1:26" ht="15.75" customHeight="1">
      <c r="A936" s="192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92"/>
      <c r="M936" s="192"/>
      <c r="N936" s="192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spans="1:26" ht="15.75" customHeight="1">
      <c r="A937" s="192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92"/>
      <c r="M937" s="192"/>
      <c r="N937" s="192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spans="1:26" ht="15.75" customHeight="1">
      <c r="A938" s="192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92"/>
      <c r="M938" s="192"/>
      <c r="N938" s="192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spans="1:26" ht="15.75" customHeight="1">
      <c r="A939" s="192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92"/>
      <c r="M939" s="192"/>
      <c r="N939" s="192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spans="1:26" ht="15.75" customHeight="1">
      <c r="A940" s="192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92"/>
      <c r="M940" s="192"/>
      <c r="N940" s="192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spans="1:26" ht="15.75" customHeight="1">
      <c r="A941" s="192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92"/>
      <c r="M941" s="192"/>
      <c r="N941" s="192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spans="1:26" ht="15.75" customHeight="1">
      <c r="A942" s="192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92"/>
      <c r="M942" s="192"/>
      <c r="N942" s="192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spans="1:26" ht="15.75" customHeight="1">
      <c r="A943" s="192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92"/>
      <c r="M943" s="192"/>
      <c r="N943" s="192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spans="1:26" ht="15.75" customHeight="1">
      <c r="A944" s="192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92"/>
      <c r="M944" s="192"/>
      <c r="N944" s="192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spans="1:26" ht="15.75" customHeight="1">
      <c r="A945" s="192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92"/>
      <c r="M945" s="192"/>
      <c r="N945" s="192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spans="1:26" ht="15.75" customHeight="1">
      <c r="A946" s="192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92"/>
      <c r="M946" s="192"/>
      <c r="N946" s="192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spans="1:26" ht="15.75" customHeight="1">
      <c r="A947" s="192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92"/>
      <c r="M947" s="192"/>
      <c r="N947" s="192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spans="1:26" ht="15.75" customHeight="1">
      <c r="A948" s="192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92"/>
      <c r="M948" s="192"/>
      <c r="N948" s="192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spans="1:26" ht="15.75" customHeight="1">
      <c r="A949" s="192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92"/>
      <c r="M949" s="192"/>
      <c r="N949" s="192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spans="1:26" ht="15.75" customHeight="1">
      <c r="A950" s="192"/>
      <c r="B950" s="129"/>
      <c r="C950" s="129"/>
      <c r="D950" s="129"/>
      <c r="E950" s="129"/>
      <c r="F950" s="129"/>
      <c r="G950" s="129"/>
      <c r="H950" s="129"/>
      <c r="I950" s="129"/>
      <c r="J950" s="129"/>
      <c r="K950" s="129"/>
      <c r="L950" s="192"/>
      <c r="M950" s="192"/>
      <c r="N950" s="192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spans="1:26" ht="15.75" customHeight="1">
      <c r="A951" s="192"/>
      <c r="B951" s="129"/>
      <c r="C951" s="129"/>
      <c r="D951" s="129"/>
      <c r="E951" s="129"/>
      <c r="F951" s="129"/>
      <c r="G951" s="129"/>
      <c r="H951" s="129"/>
      <c r="I951" s="129"/>
      <c r="J951" s="129"/>
      <c r="K951" s="129"/>
      <c r="L951" s="192"/>
      <c r="M951" s="192"/>
      <c r="N951" s="192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spans="1:26" ht="15.75" customHeight="1">
      <c r="A952" s="192"/>
      <c r="B952" s="129"/>
      <c r="C952" s="129"/>
      <c r="D952" s="129"/>
      <c r="E952" s="129"/>
      <c r="F952" s="129"/>
      <c r="G952" s="129"/>
      <c r="H952" s="129"/>
      <c r="I952" s="129"/>
      <c r="J952" s="129"/>
      <c r="K952" s="129"/>
      <c r="L952" s="192"/>
      <c r="M952" s="192"/>
      <c r="N952" s="192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spans="1:26" ht="15.75" customHeight="1">
      <c r="A953" s="192"/>
      <c r="B953" s="129"/>
      <c r="C953" s="129"/>
      <c r="D953" s="129"/>
      <c r="E953" s="129"/>
      <c r="F953" s="129"/>
      <c r="G953" s="129"/>
      <c r="H953" s="129"/>
      <c r="I953" s="129"/>
      <c r="J953" s="129"/>
      <c r="K953" s="129"/>
      <c r="L953" s="192"/>
      <c r="M953" s="192"/>
      <c r="N953" s="192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spans="1:26" ht="15.75" customHeight="1">
      <c r="A954" s="192"/>
      <c r="B954" s="129"/>
      <c r="C954" s="129"/>
      <c r="D954" s="129"/>
      <c r="E954" s="129"/>
      <c r="F954" s="129"/>
      <c r="G954" s="129"/>
      <c r="H954" s="129"/>
      <c r="I954" s="129"/>
      <c r="J954" s="129"/>
      <c r="K954" s="129"/>
      <c r="L954" s="192"/>
      <c r="M954" s="192"/>
      <c r="N954" s="192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spans="1:26" ht="15.75" customHeight="1">
      <c r="A955" s="192"/>
      <c r="B955" s="129"/>
      <c r="C955" s="129"/>
      <c r="D955" s="129"/>
      <c r="E955" s="129"/>
      <c r="F955" s="129"/>
      <c r="G955" s="129"/>
      <c r="H955" s="129"/>
      <c r="I955" s="129"/>
      <c r="J955" s="129"/>
      <c r="K955" s="129"/>
      <c r="L955" s="192"/>
      <c r="M955" s="192"/>
      <c r="N955" s="192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spans="1:26" ht="15.75" customHeight="1">
      <c r="A956" s="192"/>
      <c r="B956" s="129"/>
      <c r="C956" s="129"/>
      <c r="D956" s="129"/>
      <c r="E956" s="129"/>
      <c r="F956" s="129"/>
      <c r="G956" s="129"/>
      <c r="H956" s="129"/>
      <c r="I956" s="129"/>
      <c r="J956" s="129"/>
      <c r="K956" s="129"/>
      <c r="L956" s="192"/>
      <c r="M956" s="192"/>
      <c r="N956" s="192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spans="1:26" ht="15.75" customHeight="1">
      <c r="A957" s="192"/>
      <c r="B957" s="129"/>
      <c r="C957" s="129"/>
      <c r="D957" s="129"/>
      <c r="E957" s="129"/>
      <c r="F957" s="129"/>
      <c r="G957" s="129"/>
      <c r="H957" s="129"/>
      <c r="I957" s="129"/>
      <c r="J957" s="129"/>
      <c r="K957" s="129"/>
      <c r="L957" s="192"/>
      <c r="M957" s="192"/>
      <c r="N957" s="192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spans="1:26" ht="15.75" customHeight="1">
      <c r="A958" s="192"/>
      <c r="B958" s="129"/>
      <c r="C958" s="129"/>
      <c r="D958" s="129"/>
      <c r="E958" s="129"/>
      <c r="F958" s="129"/>
      <c r="G958" s="129"/>
      <c r="H958" s="129"/>
      <c r="I958" s="129"/>
      <c r="J958" s="129"/>
      <c r="K958" s="129"/>
      <c r="L958" s="192"/>
      <c r="M958" s="192"/>
      <c r="N958" s="192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spans="1:26" ht="15.75" customHeight="1">
      <c r="A959" s="192"/>
      <c r="B959" s="129"/>
      <c r="C959" s="129"/>
      <c r="D959" s="129"/>
      <c r="E959" s="129"/>
      <c r="F959" s="129"/>
      <c r="G959" s="129"/>
      <c r="H959" s="129"/>
      <c r="I959" s="129"/>
      <c r="J959" s="129"/>
      <c r="K959" s="129"/>
      <c r="L959" s="192"/>
      <c r="M959" s="192"/>
      <c r="N959" s="192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spans="1:26" ht="15.75" customHeight="1">
      <c r="A960" s="192"/>
      <c r="B960" s="129"/>
      <c r="C960" s="129"/>
      <c r="D960" s="129"/>
      <c r="E960" s="129"/>
      <c r="F960" s="129"/>
      <c r="G960" s="129"/>
      <c r="H960" s="129"/>
      <c r="I960" s="129"/>
      <c r="J960" s="129"/>
      <c r="K960" s="129"/>
      <c r="L960" s="192"/>
      <c r="M960" s="192"/>
      <c r="N960" s="192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spans="1:26" ht="15.75" customHeight="1">
      <c r="A961" s="192"/>
      <c r="B961" s="129"/>
      <c r="C961" s="129"/>
      <c r="D961" s="129"/>
      <c r="E961" s="129"/>
      <c r="F961" s="129"/>
      <c r="G961" s="129"/>
      <c r="H961" s="129"/>
      <c r="I961" s="129"/>
      <c r="J961" s="129"/>
      <c r="K961" s="129"/>
      <c r="L961" s="192"/>
      <c r="M961" s="192"/>
      <c r="N961" s="192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spans="1:26" ht="15.75" customHeight="1">
      <c r="A962" s="192"/>
      <c r="B962" s="129"/>
      <c r="C962" s="129"/>
      <c r="D962" s="129"/>
      <c r="E962" s="129"/>
      <c r="F962" s="129"/>
      <c r="G962" s="129"/>
      <c r="H962" s="129"/>
      <c r="I962" s="129"/>
      <c r="J962" s="129"/>
      <c r="K962" s="129"/>
      <c r="L962" s="192"/>
      <c r="M962" s="192"/>
      <c r="N962" s="192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spans="1:26" ht="15.75" customHeight="1">
      <c r="A963" s="192"/>
      <c r="B963" s="129"/>
      <c r="C963" s="129"/>
      <c r="D963" s="129"/>
      <c r="E963" s="129"/>
      <c r="F963" s="129"/>
      <c r="G963" s="129"/>
      <c r="H963" s="129"/>
      <c r="I963" s="129"/>
      <c r="J963" s="129"/>
      <c r="K963" s="129"/>
      <c r="L963" s="192"/>
      <c r="M963" s="192"/>
      <c r="N963" s="192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spans="1:26" ht="15.75" customHeight="1">
      <c r="A964" s="192"/>
      <c r="B964" s="129"/>
      <c r="C964" s="129"/>
      <c r="D964" s="129"/>
      <c r="E964" s="129"/>
      <c r="F964" s="129"/>
      <c r="G964" s="129"/>
      <c r="H964" s="129"/>
      <c r="I964" s="129"/>
      <c r="J964" s="129"/>
      <c r="K964" s="129"/>
      <c r="L964" s="192"/>
      <c r="M964" s="192"/>
      <c r="N964" s="192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spans="1:26" ht="15.75" customHeight="1">
      <c r="A965" s="192"/>
      <c r="B965" s="129"/>
      <c r="C965" s="129"/>
      <c r="D965" s="129"/>
      <c r="E965" s="129"/>
      <c r="F965" s="129"/>
      <c r="G965" s="129"/>
      <c r="H965" s="129"/>
      <c r="I965" s="129"/>
      <c r="J965" s="129"/>
      <c r="K965" s="129"/>
      <c r="L965" s="192"/>
      <c r="M965" s="192"/>
      <c r="N965" s="192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spans="1:26" ht="15.75" customHeight="1">
      <c r="A966" s="192"/>
      <c r="B966" s="129"/>
      <c r="C966" s="129"/>
      <c r="D966" s="129"/>
      <c r="E966" s="129"/>
      <c r="F966" s="129"/>
      <c r="G966" s="129"/>
      <c r="H966" s="129"/>
      <c r="I966" s="129"/>
      <c r="J966" s="129"/>
      <c r="K966" s="129"/>
      <c r="L966" s="192"/>
      <c r="M966" s="192"/>
      <c r="N966" s="192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spans="1:26" ht="15.75" customHeight="1">
      <c r="A967" s="192"/>
      <c r="B967" s="129"/>
      <c r="C967" s="129"/>
      <c r="D967" s="129"/>
      <c r="E967" s="129"/>
      <c r="F967" s="129"/>
      <c r="G967" s="129"/>
      <c r="H967" s="129"/>
      <c r="I967" s="129"/>
      <c r="J967" s="129"/>
      <c r="K967" s="129"/>
      <c r="L967" s="192"/>
      <c r="M967" s="192"/>
      <c r="N967" s="192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spans="1:26" ht="15.75" customHeight="1">
      <c r="A968" s="192"/>
      <c r="B968" s="129"/>
      <c r="C968" s="129"/>
      <c r="D968" s="129"/>
      <c r="E968" s="129"/>
      <c r="F968" s="129"/>
      <c r="G968" s="129"/>
      <c r="H968" s="129"/>
      <c r="I968" s="129"/>
      <c r="J968" s="129"/>
      <c r="K968" s="129"/>
      <c r="L968" s="192"/>
      <c r="M968" s="192"/>
      <c r="N968" s="192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spans="1:26" ht="15.75" customHeight="1">
      <c r="A969" s="192"/>
      <c r="B969" s="129"/>
      <c r="C969" s="129"/>
      <c r="D969" s="129"/>
      <c r="E969" s="129"/>
      <c r="F969" s="129"/>
      <c r="G969" s="129"/>
      <c r="H969" s="129"/>
      <c r="I969" s="129"/>
      <c r="J969" s="129"/>
      <c r="K969" s="129"/>
      <c r="L969" s="192"/>
      <c r="M969" s="192"/>
      <c r="N969" s="192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spans="1:26" ht="15.75" customHeight="1">
      <c r="A970" s="192"/>
      <c r="B970" s="129"/>
      <c r="C970" s="129"/>
      <c r="D970" s="129"/>
      <c r="E970" s="129"/>
      <c r="F970" s="129"/>
      <c r="G970" s="129"/>
      <c r="H970" s="129"/>
      <c r="I970" s="129"/>
      <c r="J970" s="129"/>
      <c r="K970" s="129"/>
      <c r="L970" s="192"/>
      <c r="M970" s="192"/>
      <c r="N970" s="192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spans="1:26" ht="15.75" customHeight="1">
      <c r="A971" s="192"/>
      <c r="B971" s="129"/>
      <c r="C971" s="129"/>
      <c r="D971" s="129"/>
      <c r="E971" s="129"/>
      <c r="F971" s="129"/>
      <c r="G971" s="129"/>
      <c r="H971" s="129"/>
      <c r="I971" s="129"/>
      <c r="J971" s="129"/>
      <c r="K971" s="129"/>
      <c r="L971" s="192"/>
      <c r="M971" s="192"/>
      <c r="N971" s="192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spans="1:26" ht="15.75" customHeight="1">
      <c r="A972" s="192"/>
      <c r="B972" s="129"/>
      <c r="C972" s="129"/>
      <c r="D972" s="129"/>
      <c r="E972" s="129"/>
      <c r="F972" s="129"/>
      <c r="G972" s="129"/>
      <c r="H972" s="129"/>
      <c r="I972" s="129"/>
      <c r="J972" s="129"/>
      <c r="K972" s="129"/>
      <c r="L972" s="192"/>
      <c r="M972" s="192"/>
      <c r="N972" s="192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spans="1:26" ht="15.75" customHeight="1">
      <c r="A973" s="192"/>
      <c r="B973" s="129"/>
      <c r="C973" s="129"/>
      <c r="D973" s="129"/>
      <c r="E973" s="129"/>
      <c r="F973" s="129"/>
      <c r="G973" s="129"/>
      <c r="H973" s="129"/>
      <c r="I973" s="129"/>
      <c r="J973" s="129"/>
      <c r="K973" s="129"/>
      <c r="L973" s="192"/>
      <c r="M973" s="192"/>
      <c r="N973" s="192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spans="1:26" ht="15.75" customHeight="1">
      <c r="A974" s="192"/>
      <c r="B974" s="129"/>
      <c r="C974" s="129"/>
      <c r="D974" s="129"/>
      <c r="E974" s="129"/>
      <c r="F974" s="129"/>
      <c r="G974" s="129"/>
      <c r="H974" s="129"/>
      <c r="I974" s="129"/>
      <c r="J974" s="129"/>
      <c r="K974" s="129"/>
      <c r="L974" s="192"/>
      <c r="M974" s="192"/>
      <c r="N974" s="192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spans="1:26" ht="15.75" customHeight="1">
      <c r="A975" s="192"/>
      <c r="B975" s="129"/>
      <c r="C975" s="129"/>
      <c r="D975" s="129"/>
      <c r="E975" s="129"/>
      <c r="F975" s="129"/>
      <c r="G975" s="129"/>
      <c r="H975" s="129"/>
      <c r="I975" s="129"/>
      <c r="J975" s="129"/>
      <c r="K975" s="129"/>
      <c r="L975" s="192"/>
      <c r="M975" s="192"/>
      <c r="N975" s="192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spans="1:26" ht="15.75" customHeight="1">
      <c r="A976" s="192"/>
      <c r="B976" s="129"/>
      <c r="C976" s="129"/>
      <c r="D976" s="129"/>
      <c r="E976" s="129"/>
      <c r="F976" s="129"/>
      <c r="G976" s="129"/>
      <c r="H976" s="129"/>
      <c r="I976" s="129"/>
      <c r="J976" s="129"/>
      <c r="K976" s="129"/>
      <c r="L976" s="192"/>
      <c r="M976" s="192"/>
      <c r="N976" s="192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spans="1:26" ht="15.75" customHeight="1">
      <c r="A977" s="192"/>
      <c r="B977" s="129"/>
      <c r="C977" s="129"/>
      <c r="D977" s="129"/>
      <c r="E977" s="129"/>
      <c r="F977" s="129"/>
      <c r="G977" s="129"/>
      <c r="H977" s="129"/>
      <c r="I977" s="129"/>
      <c r="J977" s="129"/>
      <c r="K977" s="129"/>
      <c r="L977" s="192"/>
      <c r="M977" s="192"/>
      <c r="N977" s="192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spans="1:26" ht="15.75" customHeight="1">
      <c r="A978" s="192"/>
      <c r="B978" s="129"/>
      <c r="C978" s="129"/>
      <c r="D978" s="129"/>
      <c r="E978" s="129"/>
      <c r="F978" s="129"/>
      <c r="G978" s="129"/>
      <c r="H978" s="129"/>
      <c r="I978" s="129"/>
      <c r="J978" s="129"/>
      <c r="K978" s="129"/>
      <c r="L978" s="192"/>
      <c r="M978" s="192"/>
      <c r="N978" s="192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spans="1:26" ht="15.75" customHeight="1">
      <c r="A979" s="192"/>
      <c r="B979" s="129"/>
      <c r="C979" s="129"/>
      <c r="D979" s="129"/>
      <c r="E979" s="129"/>
      <c r="F979" s="129"/>
      <c r="G979" s="129"/>
      <c r="H979" s="129"/>
      <c r="I979" s="129"/>
      <c r="J979" s="129"/>
      <c r="K979" s="129"/>
      <c r="L979" s="192"/>
      <c r="M979" s="192"/>
      <c r="N979" s="192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spans="1:26" ht="15.75" customHeight="1">
      <c r="A980" s="192"/>
      <c r="B980" s="129"/>
      <c r="C980" s="129"/>
      <c r="D980" s="129"/>
      <c r="E980" s="129"/>
      <c r="F980" s="129"/>
      <c r="G980" s="129"/>
      <c r="H980" s="129"/>
      <c r="I980" s="129"/>
      <c r="J980" s="129"/>
      <c r="K980" s="129"/>
      <c r="L980" s="192"/>
      <c r="M980" s="192"/>
      <c r="N980" s="192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spans="1:26" ht="15.75" customHeight="1">
      <c r="A981" s="192"/>
      <c r="B981" s="129"/>
      <c r="C981" s="129"/>
      <c r="D981" s="129"/>
      <c r="E981" s="129"/>
      <c r="F981" s="129"/>
      <c r="G981" s="129"/>
      <c r="H981" s="129"/>
      <c r="I981" s="129"/>
      <c r="J981" s="129"/>
      <c r="K981" s="129"/>
      <c r="L981" s="192"/>
      <c r="M981" s="192"/>
      <c r="N981" s="192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spans="1:26" ht="15.75" customHeight="1">
      <c r="A982" s="192"/>
      <c r="B982" s="129"/>
      <c r="C982" s="129"/>
      <c r="D982" s="129"/>
      <c r="E982" s="129"/>
      <c r="F982" s="129"/>
      <c r="G982" s="129"/>
      <c r="H982" s="129"/>
      <c r="I982" s="129"/>
      <c r="J982" s="129"/>
      <c r="K982" s="129"/>
      <c r="L982" s="192"/>
      <c r="M982" s="192"/>
      <c r="N982" s="192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spans="1:26" ht="15.75" customHeight="1">
      <c r="A983" s="192"/>
      <c r="B983" s="129"/>
      <c r="C983" s="129"/>
      <c r="D983" s="129"/>
      <c r="E983" s="129"/>
      <c r="F983" s="129"/>
      <c r="G983" s="129"/>
      <c r="H983" s="129"/>
      <c r="I983" s="129"/>
      <c r="J983" s="129"/>
      <c r="K983" s="129"/>
      <c r="L983" s="192"/>
      <c r="M983" s="192"/>
      <c r="N983" s="192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spans="1:26" ht="15.75" customHeight="1">
      <c r="A984" s="192"/>
      <c r="B984" s="129"/>
      <c r="C984" s="129"/>
      <c r="D984" s="129"/>
      <c r="E984" s="129"/>
      <c r="F984" s="129"/>
      <c r="G984" s="129"/>
      <c r="H984" s="129"/>
      <c r="I984" s="129"/>
      <c r="J984" s="129"/>
      <c r="K984" s="129"/>
      <c r="L984" s="192"/>
      <c r="M984" s="192"/>
      <c r="N984" s="192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spans="1:26" ht="15.75" customHeight="1">
      <c r="A985" s="192"/>
      <c r="B985" s="129"/>
      <c r="C985" s="129"/>
      <c r="D985" s="129"/>
      <c r="E985" s="129"/>
      <c r="F985" s="129"/>
      <c r="G985" s="129"/>
      <c r="H985" s="129"/>
      <c r="I985" s="129"/>
      <c r="J985" s="129"/>
      <c r="K985" s="129"/>
      <c r="L985" s="192"/>
      <c r="M985" s="192"/>
      <c r="N985" s="192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spans="1:26" ht="15.75" customHeight="1">
      <c r="A986" s="192"/>
      <c r="B986" s="129"/>
      <c r="C986" s="129"/>
      <c r="D986" s="129"/>
      <c r="E986" s="129"/>
      <c r="F986" s="129"/>
      <c r="G986" s="129"/>
      <c r="H986" s="129"/>
      <c r="I986" s="129"/>
      <c r="J986" s="129"/>
      <c r="K986" s="129"/>
      <c r="L986" s="192"/>
      <c r="M986" s="192"/>
      <c r="N986" s="192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spans="1:26" ht="15.75" customHeight="1">
      <c r="A987" s="192"/>
      <c r="B987" s="129"/>
      <c r="C987" s="129"/>
      <c r="D987" s="129"/>
      <c r="E987" s="129"/>
      <c r="F987" s="129"/>
      <c r="G987" s="129"/>
      <c r="H987" s="129"/>
      <c r="I987" s="129"/>
      <c r="J987" s="129"/>
      <c r="K987" s="129"/>
      <c r="L987" s="192"/>
      <c r="M987" s="192"/>
      <c r="N987" s="192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spans="1:26" ht="15.75" customHeight="1">
      <c r="A988" s="192"/>
      <c r="B988" s="129"/>
      <c r="C988" s="129"/>
      <c r="D988" s="129"/>
      <c r="E988" s="129"/>
      <c r="F988" s="129"/>
      <c r="G988" s="129"/>
      <c r="H988" s="129"/>
      <c r="I988" s="129"/>
      <c r="J988" s="129"/>
      <c r="K988" s="129"/>
      <c r="L988" s="192"/>
      <c r="M988" s="192"/>
      <c r="N988" s="192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spans="1:26" ht="15.75" customHeight="1">
      <c r="A989" s="192"/>
      <c r="B989" s="129"/>
      <c r="C989" s="129"/>
      <c r="D989" s="129"/>
      <c r="E989" s="129"/>
      <c r="F989" s="129"/>
      <c r="G989" s="129"/>
      <c r="H989" s="129"/>
      <c r="I989" s="129"/>
      <c r="J989" s="129"/>
      <c r="K989" s="129"/>
      <c r="L989" s="192"/>
      <c r="M989" s="192"/>
      <c r="N989" s="192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spans="1:26" ht="15.75" customHeight="1">
      <c r="A990" s="192"/>
      <c r="B990" s="129"/>
      <c r="C990" s="129"/>
      <c r="D990" s="129"/>
      <c r="E990" s="129"/>
      <c r="F990" s="129"/>
      <c r="G990" s="129"/>
      <c r="H990" s="129"/>
      <c r="I990" s="129"/>
      <c r="J990" s="129"/>
      <c r="K990" s="129"/>
      <c r="L990" s="192"/>
      <c r="M990" s="192"/>
      <c r="N990" s="192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spans="1:26" ht="15.75" customHeight="1">
      <c r="A991" s="192"/>
      <c r="B991" s="129"/>
      <c r="C991" s="129"/>
      <c r="D991" s="129"/>
      <c r="E991" s="129"/>
      <c r="F991" s="129"/>
      <c r="G991" s="129"/>
      <c r="H991" s="129"/>
      <c r="I991" s="129"/>
      <c r="J991" s="129"/>
      <c r="K991" s="129"/>
      <c r="L991" s="192"/>
      <c r="M991" s="192"/>
      <c r="N991" s="192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  <row r="992" spans="1:26" ht="15.75" customHeight="1">
      <c r="A992" s="192"/>
      <c r="B992" s="129"/>
      <c r="C992" s="129"/>
      <c r="D992" s="129"/>
      <c r="E992" s="129"/>
      <c r="F992" s="129"/>
      <c r="G992" s="129"/>
      <c r="H992" s="129"/>
      <c r="I992" s="129"/>
      <c r="J992" s="129"/>
      <c r="K992" s="129"/>
      <c r="L992" s="192"/>
      <c r="M992" s="192"/>
      <c r="N992" s="192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</row>
    <row r="993" spans="1:26" ht="15.75" customHeight="1">
      <c r="A993" s="192"/>
      <c r="B993" s="129"/>
      <c r="C993" s="129"/>
      <c r="D993" s="129"/>
      <c r="E993" s="129"/>
      <c r="F993" s="129"/>
      <c r="G993" s="129"/>
      <c r="H993" s="129"/>
      <c r="I993" s="129"/>
      <c r="J993" s="129"/>
      <c r="K993" s="129"/>
      <c r="L993" s="192"/>
      <c r="M993" s="192"/>
      <c r="N993" s="192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</row>
    <row r="994" spans="1:26" ht="15.75" customHeight="1">
      <c r="A994" s="192"/>
      <c r="B994" s="129"/>
      <c r="C994" s="129"/>
      <c r="D994" s="129"/>
      <c r="E994" s="129"/>
      <c r="F994" s="129"/>
      <c r="G994" s="129"/>
      <c r="H994" s="129"/>
      <c r="I994" s="129"/>
      <c r="J994" s="129"/>
      <c r="K994" s="129"/>
      <c r="L994" s="192"/>
      <c r="M994" s="192"/>
      <c r="N994" s="192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</row>
    <row r="995" spans="1:26" ht="15.75" customHeight="1">
      <c r="A995" s="192"/>
      <c r="B995" s="129"/>
      <c r="C995" s="129"/>
      <c r="D995" s="129"/>
      <c r="E995" s="129"/>
      <c r="F995" s="129"/>
      <c r="G995" s="129"/>
      <c r="H995" s="129"/>
      <c r="I995" s="129"/>
      <c r="J995" s="129"/>
      <c r="K995" s="129"/>
      <c r="L995" s="192"/>
      <c r="M995" s="192"/>
      <c r="N995" s="192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</row>
    <row r="996" spans="1:26" ht="15.75" customHeight="1">
      <c r="A996" s="192"/>
      <c r="B996" s="129"/>
      <c r="C996" s="129"/>
      <c r="D996" s="129"/>
      <c r="E996" s="129"/>
      <c r="F996" s="129"/>
      <c r="G996" s="129"/>
      <c r="H996" s="129"/>
      <c r="I996" s="129"/>
      <c r="J996" s="129"/>
      <c r="K996" s="129"/>
      <c r="L996" s="192"/>
      <c r="M996" s="192"/>
      <c r="N996" s="192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</row>
  </sheetData>
  <mergeCells count="38">
    <mergeCell ref="A1:N1"/>
    <mergeCell ref="A2:N2"/>
    <mergeCell ref="A3:G3"/>
    <mergeCell ref="I3:L3"/>
    <mergeCell ref="A4:G4"/>
    <mergeCell ref="I4:L4"/>
    <mergeCell ref="M6:N6"/>
    <mergeCell ref="A7:A8"/>
    <mergeCell ref="B7:B14"/>
    <mergeCell ref="C7:C8"/>
    <mergeCell ref="D7:D8"/>
    <mergeCell ref="E7:E8"/>
    <mergeCell ref="F7:F8"/>
    <mergeCell ref="G7:G8"/>
    <mergeCell ref="I7:I8"/>
    <mergeCell ref="M7:N7"/>
    <mergeCell ref="M9:N9"/>
    <mergeCell ref="M10:N10"/>
    <mergeCell ref="D11:D12"/>
    <mergeCell ref="F11:F12"/>
    <mergeCell ref="G11:G12"/>
    <mergeCell ref="M11:N11"/>
    <mergeCell ref="M13:N13"/>
    <mergeCell ref="M14:N14"/>
    <mergeCell ref="M17:N17"/>
    <mergeCell ref="B18:B19"/>
    <mergeCell ref="M18:N18"/>
    <mergeCell ref="M19:N19"/>
    <mergeCell ref="D28:J28"/>
    <mergeCell ref="K28:L28"/>
    <mergeCell ref="M29:N29"/>
    <mergeCell ref="M20:N20"/>
    <mergeCell ref="M21:N21"/>
    <mergeCell ref="A22:L22"/>
    <mergeCell ref="M22:N22"/>
    <mergeCell ref="M23:N23"/>
    <mergeCell ref="D27:J27"/>
    <mergeCell ref="K27:L27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A7" workbookViewId="0">
      <selection activeCell="G6" sqref="G6"/>
    </sheetView>
  </sheetViews>
  <sheetFormatPr defaultRowHeight="27.75" customHeight="1"/>
  <cols>
    <col min="1" max="1" width="6.42578125" style="101" customWidth="1"/>
    <col min="2" max="2" width="22" style="101" customWidth="1"/>
    <col min="3" max="3" width="25.5703125" style="103" customWidth="1"/>
    <col min="4" max="4" width="26.85546875" style="101" customWidth="1"/>
    <col min="5" max="5" width="14.42578125" style="104" customWidth="1"/>
    <col min="6" max="6" width="30" style="101" customWidth="1"/>
    <col min="7" max="7" width="23.5703125" style="101" customWidth="1"/>
    <col min="8" max="8" width="22.85546875" style="101" customWidth="1"/>
    <col min="9" max="9" width="19.5703125" style="101" customWidth="1"/>
    <col min="10" max="16384" width="9.140625" style="101"/>
  </cols>
  <sheetData>
    <row r="1" spans="1:14" ht="19.5" customHeight="1" thickBot="1">
      <c r="A1" s="496" t="s">
        <v>405</v>
      </c>
      <c r="B1" s="497"/>
      <c r="C1" s="497"/>
      <c r="D1" s="497"/>
      <c r="E1" s="497"/>
      <c r="F1" s="497"/>
      <c r="G1" s="497"/>
      <c r="H1" s="497"/>
      <c r="I1" s="498"/>
    </row>
    <row r="2" spans="1:14" ht="19.5" customHeight="1" thickBot="1">
      <c r="A2" s="496"/>
      <c r="B2" s="497"/>
      <c r="C2" s="497"/>
      <c r="D2" s="497"/>
      <c r="E2" s="497"/>
      <c r="F2" s="497"/>
      <c r="G2" s="497"/>
      <c r="H2" s="497"/>
      <c r="I2" s="498"/>
    </row>
    <row r="3" spans="1:14" ht="19.5" customHeight="1" thickBot="1">
      <c r="A3" s="499" t="s">
        <v>237</v>
      </c>
      <c r="B3" s="500"/>
      <c r="C3" s="500"/>
      <c r="D3" s="500"/>
      <c r="E3" s="500"/>
      <c r="F3" s="500"/>
      <c r="G3" s="500"/>
      <c r="H3" s="500"/>
      <c r="I3" s="501"/>
    </row>
    <row r="4" spans="1:14" ht="19.5" customHeight="1">
      <c r="A4" s="502"/>
      <c r="B4" s="503"/>
      <c r="C4" s="503"/>
      <c r="D4" s="503"/>
      <c r="E4" s="503"/>
      <c r="F4" s="503"/>
      <c r="G4" s="503"/>
      <c r="H4" s="503"/>
      <c r="I4" s="504"/>
    </row>
    <row r="5" spans="1:14" ht="36.75" customHeight="1">
      <c r="A5" s="105" t="s">
        <v>238</v>
      </c>
      <c r="B5" s="106" t="s">
        <v>239</v>
      </c>
      <c r="C5" s="106" t="s">
        <v>198</v>
      </c>
      <c r="D5" s="106" t="s">
        <v>240</v>
      </c>
      <c r="E5" s="106" t="s">
        <v>241</v>
      </c>
      <c r="F5" s="106" t="s">
        <v>242</v>
      </c>
      <c r="G5" s="107" t="s">
        <v>243</v>
      </c>
      <c r="H5" s="108" t="s">
        <v>244</v>
      </c>
      <c r="I5" s="109" t="s">
        <v>245</v>
      </c>
    </row>
    <row r="6" spans="1:14" ht="147" customHeight="1" thickBot="1">
      <c r="A6" s="105"/>
      <c r="B6" s="281" t="s">
        <v>246</v>
      </c>
      <c r="C6" s="281" t="s">
        <v>247</v>
      </c>
      <c r="D6" s="106" t="s">
        <v>171</v>
      </c>
      <c r="E6" s="282"/>
      <c r="F6" s="107" t="s">
        <v>171</v>
      </c>
      <c r="G6" s="107"/>
      <c r="H6" s="108"/>
      <c r="I6" s="108" t="s">
        <v>171</v>
      </c>
    </row>
    <row r="7" spans="1:14" ht="19.5" customHeight="1" thickBot="1">
      <c r="A7" s="201" t="s">
        <v>249</v>
      </c>
      <c r="B7" s="204"/>
      <c r="C7" s="204"/>
      <c r="D7" s="204"/>
      <c r="E7" s="204"/>
      <c r="F7" s="204"/>
      <c r="G7" s="204"/>
      <c r="H7" s="204"/>
      <c r="I7" s="205"/>
      <c r="N7" s="102"/>
    </row>
    <row r="8" spans="1:14" ht="19.5" customHeight="1" thickBot="1">
      <c r="A8" s="195"/>
      <c r="B8" s="202"/>
      <c r="C8" s="202"/>
      <c r="D8" s="202"/>
      <c r="E8" s="202"/>
      <c r="F8" s="202"/>
      <c r="G8" s="202"/>
      <c r="H8" s="202"/>
      <c r="I8" s="203"/>
    </row>
    <row r="9" spans="1:14" ht="19.5" customHeight="1">
      <c r="A9" s="105" t="s">
        <v>238</v>
      </c>
      <c r="B9" s="196"/>
      <c r="C9" s="196"/>
      <c r="D9" s="196"/>
      <c r="E9" s="196"/>
      <c r="F9" s="196"/>
      <c r="G9" s="196"/>
      <c r="H9" s="196"/>
      <c r="I9" s="197"/>
    </row>
    <row r="10" spans="1:14" ht="36" customHeight="1">
      <c r="A10" s="110">
        <v>1</v>
      </c>
      <c r="B10" s="106" t="s">
        <v>239</v>
      </c>
      <c r="C10" s="106" t="s">
        <v>198</v>
      </c>
      <c r="D10" s="106" t="s">
        <v>240</v>
      </c>
      <c r="E10" s="106" t="s">
        <v>241</v>
      </c>
      <c r="F10" s="106" t="s">
        <v>242</v>
      </c>
      <c r="G10" s="107" t="s">
        <v>243</v>
      </c>
      <c r="H10" s="108" t="s">
        <v>250</v>
      </c>
      <c r="I10" s="109" t="s">
        <v>245</v>
      </c>
    </row>
    <row r="11" spans="1:14" ht="81.75" customHeight="1">
      <c r="A11" s="110"/>
      <c r="B11" s="116" t="s">
        <v>246</v>
      </c>
      <c r="C11" s="116" t="s">
        <v>251</v>
      </c>
      <c r="D11" s="111" t="s">
        <v>248</v>
      </c>
      <c r="E11" s="111"/>
      <c r="F11" s="111"/>
      <c r="G11" s="111"/>
      <c r="H11" s="112"/>
      <c r="I11" s="111" t="s">
        <v>248</v>
      </c>
    </row>
    <row r="12" spans="1:14" ht="19.5" customHeight="1" thickBot="1">
      <c r="B12" s="113"/>
      <c r="C12" s="106"/>
      <c r="D12" s="114"/>
      <c r="E12" s="111"/>
      <c r="F12" s="111"/>
      <c r="G12" s="111"/>
      <c r="H12" s="115"/>
      <c r="I12" s="117"/>
    </row>
    <row r="13" spans="1:14" ht="19.5" customHeight="1" thickBot="1">
      <c r="A13" s="198" t="s">
        <v>252</v>
      </c>
    </row>
    <row r="14" spans="1:14" ht="19.5" customHeight="1" thickBot="1">
      <c r="B14" s="199"/>
      <c r="C14" s="199"/>
      <c r="D14" s="199"/>
      <c r="E14" s="199"/>
      <c r="F14" s="199"/>
      <c r="G14" s="199"/>
      <c r="H14" s="199"/>
      <c r="I14" s="200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R59"/>
  <sheetViews>
    <sheetView topLeftCell="A7" workbookViewId="0">
      <selection activeCell="A15" sqref="A15"/>
    </sheetView>
  </sheetViews>
  <sheetFormatPr defaultRowHeight="15"/>
  <cols>
    <col min="1" max="1" width="4.28515625" customWidth="1"/>
    <col min="2" max="2" width="18.42578125" style="4" customWidth="1"/>
    <col min="3" max="3" width="6.42578125" customWidth="1"/>
    <col min="4" max="4" width="8.140625" customWidth="1"/>
    <col min="5" max="5" width="10.5703125" customWidth="1"/>
    <col min="6" max="6" width="10" style="8" customWidth="1"/>
    <col min="7" max="7" width="10" customWidth="1"/>
    <col min="8" max="8" width="8.42578125" style="6" customWidth="1"/>
    <col min="9" max="9" width="10.42578125" customWidth="1"/>
    <col min="10" max="10" width="4.7109375" customWidth="1"/>
    <col min="11" max="11" width="5" customWidth="1"/>
    <col min="12" max="12" width="4.140625" customWidth="1"/>
    <col min="13" max="13" width="3.7109375" customWidth="1"/>
    <col min="14" max="14" width="5.140625" customWidth="1"/>
    <col min="15" max="15" width="3.7109375" customWidth="1"/>
    <col min="16" max="16" width="3.85546875" customWidth="1"/>
    <col min="17" max="17" width="3.7109375" customWidth="1"/>
    <col min="18" max="18" width="5.140625" customWidth="1"/>
    <col min="19" max="19" width="7" customWidth="1"/>
    <col min="20" max="20" width="3.5703125" customWidth="1"/>
    <col min="21" max="21" width="3.7109375" customWidth="1"/>
    <col min="22" max="22" width="3.5703125" customWidth="1"/>
    <col min="23" max="23" width="9.28515625" customWidth="1"/>
    <col min="24" max="24" width="3.7109375" customWidth="1"/>
    <col min="25" max="25" width="11" customWidth="1"/>
    <col min="26" max="26" width="3.140625" customWidth="1"/>
    <col min="27" max="27" width="9.5703125" customWidth="1"/>
    <col min="28" max="28" width="3.85546875" customWidth="1"/>
    <col min="29" max="29" width="8" customWidth="1"/>
    <col min="30" max="30" width="3.42578125" customWidth="1"/>
    <col min="31" max="31" width="7.42578125" customWidth="1"/>
    <col min="32" max="32" width="3.5703125" customWidth="1"/>
    <col min="33" max="33" width="10.5703125" customWidth="1"/>
    <col min="34" max="34" width="6.7109375" customWidth="1"/>
    <col min="35" max="35" width="0" hidden="1" customWidth="1"/>
    <col min="36" max="36" width="17.7109375" hidden="1" customWidth="1"/>
    <col min="37" max="37" width="5.140625" customWidth="1"/>
  </cols>
  <sheetData>
    <row r="2" spans="1:34" ht="21">
      <c r="A2" s="408" t="s">
        <v>0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</row>
    <row r="3" spans="1:34">
      <c r="A3" s="409" t="s">
        <v>398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</row>
    <row r="4" spans="1:34" ht="15.75" thickBot="1">
      <c r="A4" s="409"/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  <c r="AF4" s="409"/>
      <c r="AG4" s="409"/>
    </row>
    <row r="5" spans="1:34" ht="15" customHeight="1">
      <c r="A5" s="410" t="s">
        <v>253</v>
      </c>
      <c r="B5" s="412" t="s">
        <v>1</v>
      </c>
      <c r="C5" s="414" t="s">
        <v>116</v>
      </c>
      <c r="D5" s="389" t="s">
        <v>386</v>
      </c>
      <c r="E5" s="392" t="s">
        <v>2</v>
      </c>
      <c r="F5" s="392"/>
      <c r="G5" s="416" t="s">
        <v>3</v>
      </c>
      <c r="H5" s="416" t="s">
        <v>4</v>
      </c>
      <c r="I5" s="416" t="s">
        <v>5</v>
      </c>
      <c r="J5" s="392" t="s">
        <v>6</v>
      </c>
      <c r="K5" s="392"/>
      <c r="L5" s="392"/>
      <c r="M5" s="392"/>
      <c r="N5" s="418" t="s">
        <v>7</v>
      </c>
      <c r="O5" s="418"/>
      <c r="P5" s="418"/>
      <c r="Q5" s="418"/>
      <c r="R5" s="418" t="s">
        <v>8</v>
      </c>
      <c r="S5" s="418"/>
      <c r="T5" s="418"/>
      <c r="U5" s="418"/>
      <c r="V5" s="392" t="s">
        <v>173</v>
      </c>
      <c r="W5" s="392"/>
      <c r="X5" s="392"/>
      <c r="Y5" s="392"/>
      <c r="Z5" s="392"/>
      <c r="AA5" s="392"/>
      <c r="AB5" s="392"/>
      <c r="AC5" s="392"/>
      <c r="AD5" s="420" t="s">
        <v>10</v>
      </c>
      <c r="AE5" s="420"/>
      <c r="AF5" s="420"/>
      <c r="AG5" s="421"/>
    </row>
    <row r="6" spans="1:34">
      <c r="A6" s="411"/>
      <c r="B6" s="413"/>
      <c r="C6" s="415"/>
      <c r="D6" s="390"/>
      <c r="E6" s="393"/>
      <c r="F6" s="393"/>
      <c r="G6" s="417"/>
      <c r="H6" s="417"/>
      <c r="I6" s="417"/>
      <c r="J6" s="393"/>
      <c r="K6" s="393"/>
      <c r="L6" s="393"/>
      <c r="M6" s="393"/>
      <c r="N6" s="419"/>
      <c r="O6" s="419"/>
      <c r="P6" s="419"/>
      <c r="Q6" s="419"/>
      <c r="R6" s="419"/>
      <c r="S6" s="419"/>
      <c r="T6" s="419"/>
      <c r="U6" s="419"/>
      <c r="V6" s="393"/>
      <c r="W6" s="393"/>
      <c r="X6" s="393"/>
      <c r="Y6" s="393"/>
      <c r="Z6" s="393"/>
      <c r="AA6" s="393"/>
      <c r="AB6" s="393"/>
      <c r="AC6" s="393"/>
      <c r="AD6" s="422"/>
      <c r="AE6" s="422"/>
      <c r="AF6" s="422"/>
      <c r="AG6" s="423"/>
    </row>
    <row r="7" spans="1:34">
      <c r="A7" s="411"/>
      <c r="B7" s="413"/>
      <c r="C7" s="415"/>
      <c r="D7" s="390"/>
      <c r="E7" s="393"/>
      <c r="F7" s="393"/>
      <c r="G7" s="417"/>
      <c r="H7" s="417"/>
      <c r="I7" s="417"/>
      <c r="J7" s="393"/>
      <c r="K7" s="393"/>
      <c r="L7" s="393"/>
      <c r="M7" s="393"/>
      <c r="N7" s="419"/>
      <c r="O7" s="419"/>
      <c r="P7" s="419"/>
      <c r="Q7" s="419"/>
      <c r="R7" s="419"/>
      <c r="S7" s="419"/>
      <c r="T7" s="419"/>
      <c r="U7" s="419"/>
      <c r="V7" s="393"/>
      <c r="W7" s="393"/>
      <c r="X7" s="393"/>
      <c r="Y7" s="393"/>
      <c r="Z7" s="393"/>
      <c r="AA7" s="393"/>
      <c r="AB7" s="393"/>
      <c r="AC7" s="393"/>
      <c r="AD7" s="422"/>
      <c r="AE7" s="422"/>
      <c r="AF7" s="422"/>
      <c r="AG7" s="423"/>
    </row>
    <row r="8" spans="1:34">
      <c r="A8" s="411"/>
      <c r="B8" s="413"/>
      <c r="C8" s="415"/>
      <c r="D8" s="390"/>
      <c r="E8" s="393"/>
      <c r="F8" s="393"/>
      <c r="G8" s="417"/>
      <c r="H8" s="417"/>
      <c r="I8" s="417"/>
      <c r="J8" s="393"/>
      <c r="K8" s="393"/>
      <c r="L8" s="393"/>
      <c r="M8" s="393"/>
      <c r="N8" s="419"/>
      <c r="O8" s="419"/>
      <c r="P8" s="419"/>
      <c r="Q8" s="419"/>
      <c r="R8" s="419"/>
      <c r="S8" s="419"/>
      <c r="T8" s="419"/>
      <c r="U8" s="419"/>
      <c r="V8" s="393"/>
      <c r="W8" s="393"/>
      <c r="X8" s="393"/>
      <c r="Y8" s="393"/>
      <c r="Z8" s="393"/>
      <c r="AA8" s="393"/>
      <c r="AB8" s="393"/>
      <c r="AC8" s="393"/>
      <c r="AD8" s="422"/>
      <c r="AE8" s="422"/>
      <c r="AF8" s="422"/>
      <c r="AG8" s="423"/>
    </row>
    <row r="9" spans="1:34" ht="15" customHeight="1">
      <c r="A9" s="411"/>
      <c r="B9" s="413"/>
      <c r="C9" s="415"/>
      <c r="D9" s="390"/>
      <c r="E9" s="393" t="s">
        <v>35</v>
      </c>
      <c r="F9" s="396" t="s">
        <v>184</v>
      </c>
      <c r="G9" s="417"/>
      <c r="H9" s="417"/>
      <c r="I9" s="417"/>
      <c r="J9" s="383" t="s">
        <v>11</v>
      </c>
      <c r="K9" s="383" t="s">
        <v>12</v>
      </c>
      <c r="L9" s="383" t="s">
        <v>13</v>
      </c>
      <c r="M9" s="383" t="s">
        <v>14</v>
      </c>
      <c r="N9" s="383" t="s">
        <v>15</v>
      </c>
      <c r="O9" s="383" t="s">
        <v>13</v>
      </c>
      <c r="P9" s="383" t="s">
        <v>14</v>
      </c>
      <c r="Q9" s="383" t="s">
        <v>16</v>
      </c>
      <c r="R9" s="383" t="s">
        <v>15</v>
      </c>
      <c r="S9" s="383" t="s">
        <v>13</v>
      </c>
      <c r="T9" s="383" t="s">
        <v>14</v>
      </c>
      <c r="U9" s="383" t="s">
        <v>16</v>
      </c>
      <c r="V9" s="385" t="s">
        <v>18</v>
      </c>
      <c r="W9" s="385"/>
      <c r="X9" s="385" t="s">
        <v>17</v>
      </c>
      <c r="Y9" s="385"/>
      <c r="Z9" s="397" t="s">
        <v>382</v>
      </c>
      <c r="AA9" s="397"/>
      <c r="AB9" s="385" t="s">
        <v>19</v>
      </c>
      <c r="AC9" s="385"/>
      <c r="AD9" s="385" t="s">
        <v>34</v>
      </c>
      <c r="AE9" s="385"/>
      <c r="AF9" s="385" t="s">
        <v>20</v>
      </c>
      <c r="AG9" s="398"/>
    </row>
    <row r="10" spans="1:34">
      <c r="A10" s="411"/>
      <c r="B10" s="413"/>
      <c r="C10" s="415"/>
      <c r="D10" s="390"/>
      <c r="E10" s="393"/>
      <c r="F10" s="396"/>
      <c r="G10" s="417"/>
      <c r="H10" s="417"/>
      <c r="I10" s="417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5"/>
      <c r="W10" s="385"/>
      <c r="X10" s="385"/>
      <c r="Y10" s="385"/>
      <c r="Z10" s="397"/>
      <c r="AA10" s="397"/>
      <c r="AB10" s="385"/>
      <c r="AC10" s="385"/>
      <c r="AD10" s="385"/>
      <c r="AE10" s="385"/>
      <c r="AF10" s="385"/>
      <c r="AG10" s="398"/>
    </row>
    <row r="11" spans="1:34">
      <c r="A11" s="411"/>
      <c r="B11" s="413"/>
      <c r="C11" s="415"/>
      <c r="D11" s="390"/>
      <c r="E11" s="393"/>
      <c r="F11" s="396"/>
      <c r="G11" s="417"/>
      <c r="H11" s="417"/>
      <c r="I11" s="417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99" t="s">
        <v>21</v>
      </c>
      <c r="W11" s="385" t="s">
        <v>22</v>
      </c>
      <c r="X11" s="399" t="s">
        <v>21</v>
      </c>
      <c r="Y11" s="385" t="s">
        <v>22</v>
      </c>
      <c r="Z11" s="399" t="s">
        <v>21</v>
      </c>
      <c r="AA11" s="385" t="s">
        <v>22</v>
      </c>
      <c r="AB11" s="399" t="s">
        <v>21</v>
      </c>
      <c r="AC11" s="385" t="s">
        <v>22</v>
      </c>
      <c r="AD11" s="399" t="s">
        <v>21</v>
      </c>
      <c r="AE11" s="385" t="s">
        <v>22</v>
      </c>
      <c r="AF11" s="399" t="s">
        <v>21</v>
      </c>
      <c r="AG11" s="398" t="s">
        <v>22</v>
      </c>
    </row>
    <row r="12" spans="1:34">
      <c r="A12" s="411"/>
      <c r="B12" s="413"/>
      <c r="C12" s="415"/>
      <c r="D12" s="391"/>
      <c r="E12" s="393"/>
      <c r="F12" s="396"/>
      <c r="G12" s="417"/>
      <c r="H12" s="417"/>
      <c r="I12" s="417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99"/>
      <c r="W12" s="385"/>
      <c r="X12" s="399"/>
      <c r="Y12" s="385"/>
      <c r="Z12" s="399"/>
      <c r="AA12" s="385"/>
      <c r="AB12" s="399"/>
      <c r="AC12" s="385"/>
      <c r="AD12" s="399"/>
      <c r="AE12" s="385"/>
      <c r="AF12" s="399"/>
      <c r="AG12" s="398"/>
    </row>
    <row r="13" spans="1:34" ht="15.75" thickBot="1">
      <c r="A13" s="387"/>
      <c r="B13" s="388"/>
      <c r="C13" s="57">
        <v>1</v>
      </c>
      <c r="D13" s="318"/>
      <c r="E13" s="57">
        <v>2</v>
      </c>
      <c r="F13" s="230">
        <v>3</v>
      </c>
      <c r="G13" s="57">
        <v>4</v>
      </c>
      <c r="H13" s="231">
        <v>5</v>
      </c>
      <c r="I13" s="57">
        <v>6</v>
      </c>
      <c r="J13" s="56"/>
      <c r="K13" s="57"/>
      <c r="L13" s="57"/>
      <c r="M13" s="57"/>
      <c r="N13" s="232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>
        <v>2</v>
      </c>
      <c r="AC13" s="233">
        <v>0.32777777777777778</v>
      </c>
      <c r="AD13" s="57"/>
      <c r="AE13" s="57"/>
      <c r="AF13" s="57"/>
      <c r="AG13" s="255"/>
    </row>
    <row r="14" spans="1:34" ht="24" customHeight="1" thickBot="1">
      <c r="A14" s="256"/>
      <c r="B14" s="229" t="s">
        <v>366</v>
      </c>
      <c r="C14" s="56" t="s">
        <v>36</v>
      </c>
      <c r="D14" s="321" t="s">
        <v>387</v>
      </c>
      <c r="E14" s="300">
        <v>1073526</v>
      </c>
      <c r="F14" s="300">
        <v>1070902</v>
      </c>
      <c r="G14" s="235">
        <f>E14-F14</f>
        <v>2624</v>
      </c>
      <c r="H14" s="227">
        <v>2000</v>
      </c>
      <c r="I14" s="236">
        <f>H14*G14</f>
        <v>5248000</v>
      </c>
      <c r="J14" s="56">
        <v>144</v>
      </c>
      <c r="K14" s="57">
        <v>14.4</v>
      </c>
      <c r="L14" s="57">
        <v>3</v>
      </c>
      <c r="M14" s="57">
        <v>13</v>
      </c>
      <c r="N14" s="75">
        <v>66.900000000000006</v>
      </c>
      <c r="O14" s="227">
        <v>1</v>
      </c>
      <c r="P14" s="227">
        <v>16</v>
      </c>
      <c r="Q14" s="227"/>
      <c r="R14" s="227">
        <v>63.5</v>
      </c>
      <c r="S14" s="227">
        <v>21</v>
      </c>
      <c r="T14" s="227">
        <v>6</v>
      </c>
      <c r="U14" s="227"/>
      <c r="V14" s="227"/>
      <c r="W14" s="238"/>
      <c r="X14" s="227"/>
      <c r="Y14" s="227"/>
      <c r="Z14" s="227"/>
      <c r="AA14" s="227"/>
      <c r="AB14" s="227"/>
      <c r="AC14" s="239"/>
      <c r="AD14" s="227"/>
      <c r="AE14" s="227"/>
      <c r="AF14" s="227"/>
      <c r="AG14" s="257"/>
      <c r="AH14" s="78"/>
    </row>
    <row r="15" spans="1:34" ht="18" customHeight="1">
      <c r="A15" s="256"/>
      <c r="B15" s="2" t="s">
        <v>23</v>
      </c>
      <c r="C15" s="56" t="s">
        <v>36</v>
      </c>
      <c r="D15" s="321" t="s">
        <v>388</v>
      </c>
      <c r="E15" s="234">
        <v>844622</v>
      </c>
      <c r="F15" s="234">
        <v>844622</v>
      </c>
      <c r="G15" s="235">
        <f>(E15-F15)</f>
        <v>0</v>
      </c>
      <c r="H15" s="227">
        <v>2000</v>
      </c>
      <c r="I15" s="236">
        <f>G15*H15</f>
        <v>0</v>
      </c>
      <c r="J15" s="240"/>
      <c r="K15" s="227"/>
      <c r="L15" s="227"/>
      <c r="M15" s="227"/>
      <c r="N15" s="237"/>
      <c r="O15" s="227"/>
      <c r="P15" s="227"/>
      <c r="Q15" s="227"/>
      <c r="R15" s="227"/>
      <c r="S15" s="227"/>
      <c r="T15" s="227"/>
      <c r="U15" s="227"/>
      <c r="V15" s="227"/>
      <c r="W15" s="238"/>
      <c r="X15" s="227"/>
      <c r="Y15" s="227"/>
      <c r="Z15" s="227"/>
      <c r="AA15" s="227"/>
      <c r="AB15" s="227"/>
      <c r="AC15" s="239"/>
      <c r="AD15" s="227"/>
      <c r="AE15" s="227"/>
      <c r="AF15" s="227"/>
      <c r="AG15" s="257"/>
      <c r="AH15" s="78"/>
    </row>
    <row r="16" spans="1:34" ht="24" customHeight="1" thickBot="1">
      <c r="A16" s="256"/>
      <c r="B16" s="397" t="s">
        <v>365</v>
      </c>
      <c r="C16" s="397"/>
      <c r="D16" s="397"/>
      <c r="E16" s="397"/>
      <c r="F16" s="397"/>
      <c r="G16" s="397"/>
      <c r="H16" s="397"/>
      <c r="I16" s="228"/>
      <c r="J16" s="240"/>
      <c r="K16" s="227"/>
      <c r="L16" s="227"/>
      <c r="M16" s="227"/>
      <c r="N16" s="23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57"/>
      <c r="AH16" s="78"/>
    </row>
    <row r="17" spans="1:38" ht="15.75" thickBot="1">
      <c r="A17" s="256"/>
      <c r="B17" s="2" t="s">
        <v>25</v>
      </c>
      <c r="C17" s="56" t="s">
        <v>39</v>
      </c>
      <c r="D17" s="321" t="s">
        <v>106</v>
      </c>
      <c r="E17" s="300">
        <v>170572.9</v>
      </c>
      <c r="F17" s="300">
        <v>169134.3</v>
      </c>
      <c r="G17" s="235">
        <f>E17-F17</f>
        <v>1438.6000000000058</v>
      </c>
      <c r="H17" s="227">
        <v>2000</v>
      </c>
      <c r="I17" s="236">
        <f>G17*H17</f>
        <v>2877200.0000000116</v>
      </c>
      <c r="J17" s="240">
        <v>90</v>
      </c>
      <c r="K17" s="227">
        <v>9</v>
      </c>
      <c r="L17" s="227">
        <v>22</v>
      </c>
      <c r="M17" s="227">
        <v>13</v>
      </c>
      <c r="N17" s="237"/>
      <c r="O17" s="227"/>
      <c r="P17" s="227"/>
      <c r="Q17" s="227">
        <v>10</v>
      </c>
      <c r="R17" s="227"/>
      <c r="S17" s="227"/>
      <c r="T17" s="227"/>
      <c r="U17" s="227">
        <v>5</v>
      </c>
      <c r="V17" s="227">
        <v>1</v>
      </c>
      <c r="W17" s="238">
        <v>5.2083333333333336E-2</v>
      </c>
      <c r="X17" s="227"/>
      <c r="Y17" s="227"/>
      <c r="Z17" s="227"/>
      <c r="AA17" s="227"/>
      <c r="AB17" s="227"/>
      <c r="AC17" s="227"/>
      <c r="AD17" s="227"/>
      <c r="AE17" s="227"/>
      <c r="AF17" s="227"/>
      <c r="AG17" s="257"/>
      <c r="AH17" s="78"/>
    </row>
    <row r="18" spans="1:38" ht="15.75" thickBot="1">
      <c r="A18" s="256"/>
      <c r="B18" s="2" t="s">
        <v>26</v>
      </c>
      <c r="C18" s="56" t="s">
        <v>37</v>
      </c>
      <c r="D18" s="321" t="s">
        <v>108</v>
      </c>
      <c r="E18" s="301">
        <v>242641</v>
      </c>
      <c r="F18" s="301">
        <v>240269.1</v>
      </c>
      <c r="G18" s="235">
        <f>(E18-F18)</f>
        <v>2371.8999999999942</v>
      </c>
      <c r="H18" s="227">
        <v>1000</v>
      </c>
      <c r="I18" s="236">
        <f>G18*H18</f>
        <v>2371899.9999999944</v>
      </c>
      <c r="J18" s="240">
        <v>64</v>
      </c>
      <c r="K18" s="227">
        <v>6.4</v>
      </c>
      <c r="L18" s="227">
        <v>20</v>
      </c>
      <c r="M18" s="227">
        <v>14</v>
      </c>
      <c r="N18" s="237"/>
      <c r="O18" s="227"/>
      <c r="P18" s="227"/>
      <c r="Q18" s="227">
        <v>8</v>
      </c>
      <c r="R18" s="227"/>
      <c r="S18" s="227"/>
      <c r="T18" s="227"/>
      <c r="U18" s="227">
        <v>5</v>
      </c>
      <c r="V18" s="227"/>
      <c r="W18" s="238"/>
      <c r="X18" s="227"/>
      <c r="Y18" s="238"/>
      <c r="Z18" s="227"/>
      <c r="AA18" s="227"/>
      <c r="AB18" s="227"/>
      <c r="AC18" s="227"/>
      <c r="AD18" s="227"/>
      <c r="AE18" s="227"/>
      <c r="AF18" s="227"/>
      <c r="AG18" s="257"/>
      <c r="AH18" s="78"/>
    </row>
    <row r="19" spans="1:38" ht="24" customHeight="1" thickBot="1">
      <c r="A19" s="256"/>
      <c r="B19" s="2"/>
      <c r="C19" s="56"/>
      <c r="D19" s="56"/>
      <c r="E19" s="242"/>
      <c r="F19" s="242"/>
      <c r="G19" s="243"/>
      <c r="H19" s="227"/>
      <c r="I19" s="227">
        <f>I17+I18</f>
        <v>5249100.0000000056</v>
      </c>
      <c r="J19" s="240"/>
      <c r="K19" s="227"/>
      <c r="L19" s="227"/>
      <c r="M19" s="227"/>
      <c r="N19" s="23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57"/>
      <c r="AH19" s="78"/>
    </row>
    <row r="20" spans="1:38" ht="15.75" thickBot="1">
      <c r="A20" s="256"/>
      <c r="B20" s="2" t="s">
        <v>175</v>
      </c>
      <c r="C20" s="57" t="s">
        <v>38</v>
      </c>
      <c r="D20" s="322" t="s">
        <v>383</v>
      </c>
      <c r="E20" s="300">
        <v>145.97300000000001</v>
      </c>
      <c r="F20" s="300">
        <v>110.673</v>
      </c>
      <c r="G20" s="244">
        <f>E20-F20</f>
        <v>35.300000000000011</v>
      </c>
      <c r="H20" s="227">
        <v>80000</v>
      </c>
      <c r="I20" s="236">
        <f>G20*H20</f>
        <v>2824000.0000000009</v>
      </c>
      <c r="J20" s="240">
        <v>540</v>
      </c>
      <c r="K20" s="227">
        <v>9</v>
      </c>
      <c r="L20" s="227">
        <v>22</v>
      </c>
      <c r="M20" s="227">
        <v>13</v>
      </c>
      <c r="N20" s="237">
        <v>11.8</v>
      </c>
      <c r="O20" s="227">
        <v>1</v>
      </c>
      <c r="P20" s="227">
        <v>16</v>
      </c>
      <c r="Q20" s="227"/>
      <c r="R20" s="245">
        <v>10.7</v>
      </c>
      <c r="S20" s="227">
        <v>6</v>
      </c>
      <c r="T20" s="227">
        <v>5</v>
      </c>
      <c r="U20" s="227"/>
      <c r="V20" s="313">
        <v>1</v>
      </c>
      <c r="W20" s="238">
        <v>5.2083333333333336E-2</v>
      </c>
      <c r="X20" s="227"/>
      <c r="Y20" s="227"/>
      <c r="Z20" s="227"/>
      <c r="AA20" s="227"/>
      <c r="AB20" s="227"/>
      <c r="AC20" s="227"/>
      <c r="AD20" s="227"/>
      <c r="AE20" s="227"/>
      <c r="AF20" s="227"/>
      <c r="AG20" s="257"/>
      <c r="AH20" s="78"/>
    </row>
    <row r="21" spans="1:38">
      <c r="A21" s="256"/>
      <c r="B21" s="2"/>
      <c r="C21" s="57" t="s">
        <v>152</v>
      </c>
      <c r="D21" s="318"/>
      <c r="E21" s="241">
        <v>0</v>
      </c>
      <c r="F21" s="241">
        <v>0</v>
      </c>
      <c r="G21" s="244">
        <f>E21-F21</f>
        <v>0</v>
      </c>
      <c r="H21" s="227">
        <v>80000</v>
      </c>
      <c r="I21" s="236">
        <f>G21*H21</f>
        <v>0</v>
      </c>
      <c r="J21" s="240"/>
      <c r="K21" s="227"/>
      <c r="L21" s="227"/>
      <c r="M21" s="227"/>
      <c r="N21" s="237"/>
      <c r="O21" s="227"/>
      <c r="P21" s="227"/>
      <c r="Q21" s="227"/>
      <c r="R21" s="245"/>
      <c r="S21" s="227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6"/>
      <c r="AH21" s="78"/>
    </row>
    <row r="22" spans="1:38" ht="15.75" thickBot="1">
      <c r="A22" s="256"/>
      <c r="B22" s="384" t="s">
        <v>176</v>
      </c>
      <c r="C22" s="384"/>
      <c r="D22" s="384"/>
      <c r="E22" s="384"/>
      <c r="F22" s="384"/>
      <c r="G22" s="384"/>
      <c r="H22" s="384"/>
      <c r="I22" s="227">
        <f>I20-I21</f>
        <v>2824000.0000000009</v>
      </c>
      <c r="J22" s="287"/>
      <c r="K22" s="286"/>
      <c r="L22" s="286"/>
      <c r="M22" s="286"/>
      <c r="N22" s="237"/>
      <c r="O22" s="284"/>
      <c r="P22" s="284"/>
      <c r="Q22" s="284"/>
      <c r="R22" s="245"/>
      <c r="S22" s="284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6"/>
      <c r="AH22" s="78"/>
      <c r="AI22" s="285" t="s">
        <v>379</v>
      </c>
      <c r="AJ22" s="58" t="s">
        <v>380</v>
      </c>
      <c r="AL22" s="60"/>
    </row>
    <row r="23" spans="1:38" ht="15.75" thickBot="1">
      <c r="A23" s="256"/>
      <c r="B23" s="3" t="s">
        <v>267</v>
      </c>
      <c r="C23" s="56" t="s">
        <v>39</v>
      </c>
      <c r="D23" s="321" t="s">
        <v>389</v>
      </c>
      <c r="E23" s="300">
        <v>2046.4770000000001</v>
      </c>
      <c r="F23" s="300">
        <v>2025.3530000000001</v>
      </c>
      <c r="G23" s="235">
        <f t="shared" ref="G23" si="0">(E23-F23)</f>
        <v>21.124000000000024</v>
      </c>
      <c r="H23" s="284">
        <v>20000</v>
      </c>
      <c r="I23" s="236">
        <f>H23*G23</f>
        <v>422480.00000000047</v>
      </c>
      <c r="J23" s="287">
        <v>80</v>
      </c>
      <c r="K23" s="286">
        <v>1.3</v>
      </c>
      <c r="L23" s="286">
        <v>20</v>
      </c>
      <c r="M23" s="286">
        <v>13</v>
      </c>
      <c r="N23" s="237"/>
      <c r="O23" s="284"/>
      <c r="P23" s="284"/>
      <c r="Q23" s="284"/>
      <c r="R23" s="245"/>
      <c r="S23" s="284"/>
      <c r="T23" s="305"/>
      <c r="U23" s="305"/>
      <c r="V23" s="299">
        <v>23</v>
      </c>
      <c r="W23" s="239">
        <v>0.53125</v>
      </c>
      <c r="X23" s="299">
        <v>21</v>
      </c>
      <c r="Y23" s="239">
        <v>0.34722222222222227</v>
      </c>
      <c r="Z23" s="299"/>
      <c r="AA23" s="239"/>
      <c r="AB23" s="299"/>
      <c r="AC23" s="239"/>
      <c r="AD23" s="299"/>
      <c r="AE23" s="239"/>
      <c r="AF23" s="299">
        <v>67</v>
      </c>
      <c r="AG23" s="303">
        <v>30.121527777777775</v>
      </c>
      <c r="AH23" s="78"/>
      <c r="AI23" s="285" t="s">
        <v>123</v>
      </c>
      <c r="AJ23" s="60">
        <f>AH57+AJ57+AN57+AP57+AR57+AL57</f>
        <v>31</v>
      </c>
      <c r="AK23" s="293"/>
      <c r="AL23" s="60">
        <f>W23+Y23+AA23+AC23+AE23+AG23</f>
        <v>30.999999999999996</v>
      </c>
    </row>
    <row r="24" spans="1:38" ht="15.75" thickBot="1">
      <c r="A24" s="256"/>
      <c r="B24" s="3" t="s">
        <v>177</v>
      </c>
      <c r="C24" s="56" t="s">
        <v>39</v>
      </c>
      <c r="D24" s="321" t="s">
        <v>397</v>
      </c>
      <c r="E24" s="300">
        <v>1136.413</v>
      </c>
      <c r="F24" s="300">
        <v>1107.7059999999999</v>
      </c>
      <c r="G24" s="235">
        <f t="shared" ref="G24:G27" si="1">(E24-F24)</f>
        <v>28.707000000000107</v>
      </c>
      <c r="H24" s="227">
        <v>20000</v>
      </c>
      <c r="I24" s="236">
        <f t="shared" ref="I24:I27" si="2">G24*H24</f>
        <v>574140.0000000021</v>
      </c>
      <c r="J24" s="287">
        <v>200</v>
      </c>
      <c r="K24" s="286">
        <v>3.3</v>
      </c>
      <c r="L24" s="286">
        <v>1</v>
      </c>
      <c r="M24" s="286">
        <v>14</v>
      </c>
      <c r="N24" s="237"/>
      <c r="O24" s="284"/>
      <c r="P24" s="284"/>
      <c r="Q24" s="284"/>
      <c r="R24" s="284"/>
      <c r="S24" s="284"/>
      <c r="T24" s="305"/>
      <c r="U24" s="305"/>
      <c r="V24" s="315">
        <v>1</v>
      </c>
      <c r="W24" s="312">
        <v>6.9444444444444441E-3</v>
      </c>
      <c r="X24" s="311">
        <v>12</v>
      </c>
      <c r="Y24" s="312">
        <v>0.44444444444444442</v>
      </c>
      <c r="Z24" s="311">
        <v>78</v>
      </c>
      <c r="AA24" s="312">
        <v>21.569444444444443</v>
      </c>
      <c r="AB24" s="311"/>
      <c r="AC24" s="312"/>
      <c r="AD24" s="311"/>
      <c r="AE24" s="312"/>
      <c r="AF24" s="311">
        <v>82</v>
      </c>
      <c r="AG24" s="312">
        <v>8.9791666666666661</v>
      </c>
      <c r="AH24" s="78"/>
      <c r="AI24" s="285" t="s">
        <v>115</v>
      </c>
      <c r="AJ24" s="60">
        <f>AH58+AJ58+AL58+AN58+AP58+AR58</f>
        <v>30.833333333333329</v>
      </c>
      <c r="AK24" s="293"/>
      <c r="AL24" s="60">
        <f t="shared" ref="AL24:AL34" si="3">W24+Y24+AA24+AC24+AE24+AG24</f>
        <v>31</v>
      </c>
    </row>
    <row r="25" spans="1:38" ht="15.75" thickBot="1">
      <c r="A25" s="256"/>
      <c r="B25" s="3" t="s">
        <v>179</v>
      </c>
      <c r="C25" s="56" t="s">
        <v>39</v>
      </c>
      <c r="D25" s="321" t="s">
        <v>390</v>
      </c>
      <c r="E25" s="300">
        <v>890.404</v>
      </c>
      <c r="F25" s="300">
        <v>857.18499999999995</v>
      </c>
      <c r="G25" s="235">
        <f t="shared" si="1"/>
        <v>33.219000000000051</v>
      </c>
      <c r="H25" s="227">
        <v>20000</v>
      </c>
      <c r="I25" s="236">
        <f t="shared" si="2"/>
        <v>664380.00000000105</v>
      </c>
      <c r="J25" s="287">
        <v>200</v>
      </c>
      <c r="K25" s="286">
        <v>3.3</v>
      </c>
      <c r="L25" s="286">
        <v>1</v>
      </c>
      <c r="M25" s="286">
        <v>9</v>
      </c>
      <c r="N25" s="240"/>
      <c r="O25" s="227"/>
      <c r="P25" s="227"/>
      <c r="Q25" s="227"/>
      <c r="R25" s="227"/>
      <c r="S25" s="227"/>
      <c r="T25" s="305"/>
      <c r="U25" s="305"/>
      <c r="V25" s="315">
        <v>6</v>
      </c>
      <c r="W25" s="312">
        <v>0.15625</v>
      </c>
      <c r="X25" s="311">
        <v>16</v>
      </c>
      <c r="Y25" s="312">
        <v>0.64236111111111105</v>
      </c>
      <c r="Z25" s="311">
        <v>76</v>
      </c>
      <c r="AA25" s="312">
        <v>21.284722222222221</v>
      </c>
      <c r="AB25" s="311"/>
      <c r="AC25" s="312"/>
      <c r="AD25" s="311"/>
      <c r="AE25" s="312"/>
      <c r="AF25" s="311">
        <v>90</v>
      </c>
      <c r="AG25" s="312">
        <v>8.9166666666666661</v>
      </c>
      <c r="AH25" s="78"/>
      <c r="AI25" s="285" t="s">
        <v>124</v>
      </c>
      <c r="AJ25" s="60">
        <f>AH59+AJ59+AL59+AN59+AP59+AR59</f>
        <v>31</v>
      </c>
      <c r="AK25" s="293"/>
      <c r="AL25" s="60">
        <f t="shared" si="3"/>
        <v>31</v>
      </c>
    </row>
    <row r="26" spans="1:38" ht="15.75" thickBot="1">
      <c r="A26" s="256"/>
      <c r="B26" s="386" t="s">
        <v>178</v>
      </c>
      <c r="C26" s="56" t="s">
        <v>39</v>
      </c>
      <c r="D26" s="321" t="s">
        <v>391</v>
      </c>
      <c r="E26" s="300">
        <v>137.114</v>
      </c>
      <c r="F26" s="300">
        <v>107.23099999999999</v>
      </c>
      <c r="G26" s="235">
        <f t="shared" si="1"/>
        <v>29.88300000000001</v>
      </c>
      <c r="H26" s="227">
        <v>20000</v>
      </c>
      <c r="I26" s="236">
        <f t="shared" si="2"/>
        <v>597660.00000000023</v>
      </c>
      <c r="J26" s="240">
        <v>80</v>
      </c>
      <c r="K26" s="227">
        <v>1.3</v>
      </c>
      <c r="L26" s="227">
        <v>21</v>
      </c>
      <c r="M26" s="227">
        <v>10</v>
      </c>
      <c r="N26" s="283"/>
      <c r="O26" s="284"/>
      <c r="P26" s="284"/>
      <c r="Q26" s="284"/>
      <c r="R26" s="227"/>
      <c r="S26" s="227"/>
      <c r="T26" s="305"/>
      <c r="U26" s="305"/>
      <c r="V26" s="315">
        <v>30</v>
      </c>
      <c r="W26" s="312">
        <v>0.51388888888888895</v>
      </c>
      <c r="X26" s="311">
        <v>37</v>
      </c>
      <c r="Y26" s="312">
        <v>1.1180555555555556</v>
      </c>
      <c r="Z26" s="311"/>
      <c r="AA26" s="312"/>
      <c r="AB26" s="311"/>
      <c r="AC26" s="312"/>
      <c r="AD26" s="311"/>
      <c r="AE26" s="312"/>
      <c r="AF26" s="311">
        <v>87</v>
      </c>
      <c r="AG26" s="312">
        <v>29.368055555555557</v>
      </c>
      <c r="AH26" s="78"/>
      <c r="AI26" s="285" t="s">
        <v>110</v>
      </c>
      <c r="AJ26" s="60">
        <f t="shared" ref="AJ26" si="4">W26+Y26+AA26+AC26+AE26+AG26</f>
        <v>31</v>
      </c>
      <c r="AK26" s="293"/>
      <c r="AL26" s="60">
        <f t="shared" si="3"/>
        <v>31</v>
      </c>
    </row>
    <row r="27" spans="1:38" ht="15.75" thickBot="1">
      <c r="A27" s="256"/>
      <c r="B27" s="386"/>
      <c r="C27" s="56" t="s">
        <v>152</v>
      </c>
      <c r="D27" s="321"/>
      <c r="E27" s="301">
        <v>0</v>
      </c>
      <c r="F27" s="301">
        <v>0</v>
      </c>
      <c r="G27" s="235">
        <f t="shared" si="1"/>
        <v>0</v>
      </c>
      <c r="H27" s="227">
        <v>20000</v>
      </c>
      <c r="I27" s="236">
        <f t="shared" si="2"/>
        <v>0</v>
      </c>
      <c r="J27" s="240"/>
      <c r="K27" s="227"/>
      <c r="L27" s="227"/>
      <c r="M27" s="227"/>
      <c r="N27" s="240"/>
      <c r="O27" s="227"/>
      <c r="P27" s="227"/>
      <c r="Q27" s="227"/>
      <c r="R27" s="227"/>
      <c r="S27" s="227"/>
      <c r="T27" s="305"/>
      <c r="U27" s="305"/>
      <c r="V27" s="315"/>
      <c r="W27" s="304"/>
      <c r="X27" s="287"/>
      <c r="Y27" s="246"/>
      <c r="Z27" s="287"/>
      <c r="AA27" s="246"/>
      <c r="AB27" s="287"/>
      <c r="AC27" s="246"/>
      <c r="AD27" s="287"/>
      <c r="AE27" s="246"/>
      <c r="AF27" s="287"/>
      <c r="AG27" s="258"/>
      <c r="AH27" s="78"/>
      <c r="AI27" s="285"/>
      <c r="AJ27" s="60"/>
      <c r="AK27" s="293"/>
      <c r="AL27" s="60"/>
    </row>
    <row r="28" spans="1:38" ht="15.75" thickBot="1">
      <c r="A28" s="256"/>
      <c r="B28" s="123" t="s">
        <v>265</v>
      </c>
      <c r="C28" s="56" t="s">
        <v>39</v>
      </c>
      <c r="D28" s="321" t="s">
        <v>392</v>
      </c>
      <c r="E28" s="301">
        <v>994.01199999999994</v>
      </c>
      <c r="F28" s="301">
        <v>966.45899999999995</v>
      </c>
      <c r="G28" s="248">
        <f>E28-F28</f>
        <v>27.552999999999997</v>
      </c>
      <c r="H28" s="249">
        <v>20000</v>
      </c>
      <c r="I28" s="236">
        <f>H28*G28</f>
        <v>551060</v>
      </c>
      <c r="J28" s="240">
        <v>200</v>
      </c>
      <c r="K28" s="227">
        <v>3.3</v>
      </c>
      <c r="L28" s="227">
        <v>11</v>
      </c>
      <c r="M28" s="227">
        <v>9</v>
      </c>
      <c r="N28" s="237"/>
      <c r="O28" s="227"/>
      <c r="P28" s="227"/>
      <c r="Q28" s="227"/>
      <c r="R28" s="227"/>
      <c r="S28" s="227"/>
      <c r="T28" s="305"/>
      <c r="U28" s="305"/>
      <c r="V28" s="311">
        <v>1</v>
      </c>
      <c r="W28" s="312">
        <v>1.0416666666666666E-2</v>
      </c>
      <c r="X28" s="311">
        <v>11</v>
      </c>
      <c r="Y28" s="312">
        <v>0.57638888888888895</v>
      </c>
      <c r="Z28" s="311">
        <v>77</v>
      </c>
      <c r="AA28" s="312">
        <v>21.371527777777775</v>
      </c>
      <c r="AB28" s="311"/>
      <c r="AC28" s="312"/>
      <c r="AD28" s="287"/>
      <c r="AE28" s="246"/>
      <c r="AF28" s="311">
        <v>85</v>
      </c>
      <c r="AG28" s="312">
        <v>9.0416666666666661</v>
      </c>
      <c r="AH28" s="78"/>
      <c r="AI28" s="285" t="s">
        <v>127</v>
      </c>
      <c r="AJ28" s="60">
        <f>W28+Y28+AA28+AC28+AE28+AG28</f>
        <v>31</v>
      </c>
      <c r="AK28" s="293"/>
      <c r="AL28" s="60">
        <f t="shared" si="3"/>
        <v>31</v>
      </c>
    </row>
    <row r="29" spans="1:38">
      <c r="A29" s="256"/>
      <c r="B29" s="384" t="s">
        <v>363</v>
      </c>
      <c r="C29" s="384"/>
      <c r="D29" s="384"/>
      <c r="E29" s="384"/>
      <c r="F29" s="384"/>
      <c r="G29" s="384"/>
      <c r="H29" s="384"/>
      <c r="I29" s="236">
        <f>I23+I24+I25+I26+I27+I28</f>
        <v>2809720.0000000037</v>
      </c>
      <c r="J29" s="240"/>
      <c r="K29" s="227"/>
      <c r="L29" s="227"/>
      <c r="M29" s="227"/>
      <c r="N29" s="237"/>
      <c r="O29" s="227"/>
      <c r="P29" s="227"/>
      <c r="Q29" s="227"/>
      <c r="R29" s="227"/>
      <c r="S29" s="227"/>
      <c r="T29" s="305"/>
      <c r="U29" s="305"/>
      <c r="V29" s="287"/>
      <c r="W29" s="304"/>
      <c r="X29" s="287"/>
      <c r="Y29" s="246"/>
      <c r="Z29" s="287"/>
      <c r="AA29" s="246"/>
      <c r="AB29" s="287"/>
      <c r="AC29" s="246"/>
      <c r="AD29" s="287"/>
      <c r="AE29" s="246"/>
      <c r="AF29" s="287"/>
      <c r="AG29" s="258"/>
      <c r="AH29" s="78"/>
      <c r="AI29" s="285"/>
      <c r="AJ29" s="60"/>
      <c r="AK29" s="293"/>
      <c r="AL29" s="60"/>
    </row>
    <row r="30" spans="1:38" ht="15.75" thickBot="1">
      <c r="A30" s="256"/>
      <c r="B30" s="79" t="s">
        <v>174</v>
      </c>
      <c r="C30" s="56" t="s">
        <v>38</v>
      </c>
      <c r="D30" s="321" t="s">
        <v>185</v>
      </c>
      <c r="E30" s="301">
        <v>1109.1289999999999</v>
      </c>
      <c r="F30" s="301">
        <v>1079.6500000000001</v>
      </c>
      <c r="G30" s="250">
        <f>(E30-F30)</f>
        <v>29.478999999999814</v>
      </c>
      <c r="H30" s="227">
        <v>80000</v>
      </c>
      <c r="I30" s="227">
        <f>G30*H30</f>
        <v>2358319.9999999851</v>
      </c>
      <c r="J30" s="240">
        <v>384</v>
      </c>
      <c r="K30" s="227">
        <v>6.4</v>
      </c>
      <c r="L30" s="227">
        <v>20</v>
      </c>
      <c r="M30" s="227">
        <v>14</v>
      </c>
      <c r="N30" s="237">
        <v>11.8</v>
      </c>
      <c r="O30" s="227">
        <v>1</v>
      </c>
      <c r="P30" s="227">
        <v>16</v>
      </c>
      <c r="Q30" s="227">
        <v>10.7</v>
      </c>
      <c r="R30" s="302"/>
      <c r="S30" s="227"/>
      <c r="T30" s="305"/>
      <c r="U30" s="305"/>
      <c r="V30" s="313"/>
      <c r="W30" s="238"/>
      <c r="X30" s="287"/>
      <c r="Y30" s="246"/>
      <c r="Z30" s="287"/>
      <c r="AA30" s="246"/>
      <c r="AB30" s="287"/>
      <c r="AC30" s="246"/>
      <c r="AD30" s="287"/>
      <c r="AE30" s="246"/>
      <c r="AF30" s="287"/>
      <c r="AG30" s="258"/>
      <c r="AH30" s="78"/>
      <c r="AI30" s="285"/>
      <c r="AJ30" s="60"/>
      <c r="AK30" s="293"/>
      <c r="AL30" s="60"/>
    </row>
    <row r="31" spans="1:38" ht="15.75" thickBot="1">
      <c r="A31" s="256"/>
      <c r="B31" s="80" t="s">
        <v>180</v>
      </c>
      <c r="C31" s="56" t="s">
        <v>39</v>
      </c>
      <c r="D31" s="321" t="s">
        <v>393</v>
      </c>
      <c r="E31" s="300">
        <v>1225.759</v>
      </c>
      <c r="F31" s="300">
        <v>1183.663</v>
      </c>
      <c r="G31" s="250">
        <f>(E31-F31)</f>
        <v>42.096000000000004</v>
      </c>
      <c r="H31" s="227">
        <v>20000</v>
      </c>
      <c r="I31" s="236">
        <f t="shared" ref="I31" si="5">G31*H31</f>
        <v>841920.00000000012</v>
      </c>
      <c r="J31" s="240">
        <v>170</v>
      </c>
      <c r="K31" s="227">
        <v>2.8</v>
      </c>
      <c r="L31" s="227">
        <v>4</v>
      </c>
      <c r="M31" s="227">
        <v>11</v>
      </c>
      <c r="N31" s="237"/>
      <c r="O31" s="227"/>
      <c r="P31" s="227"/>
      <c r="Q31" s="227"/>
      <c r="R31" s="227"/>
      <c r="S31" s="227"/>
      <c r="T31" s="305"/>
      <c r="U31" s="305"/>
      <c r="V31" s="311">
        <v>26</v>
      </c>
      <c r="W31" s="312">
        <v>0.44097222222222227</v>
      </c>
      <c r="X31" s="311">
        <v>27</v>
      </c>
      <c r="Y31" s="312">
        <v>0.40277777777777773</v>
      </c>
      <c r="Z31" s="311"/>
      <c r="AA31" s="312"/>
      <c r="AB31" s="311"/>
      <c r="AC31" s="312"/>
      <c r="AD31" s="311"/>
      <c r="AE31" s="312"/>
      <c r="AF31" s="311">
        <v>73</v>
      </c>
      <c r="AG31" s="312">
        <v>30.15625</v>
      </c>
      <c r="AH31" s="78"/>
      <c r="AI31" s="285" t="s">
        <v>113</v>
      </c>
      <c r="AJ31" s="60">
        <f t="shared" ref="AJ31" si="6">W31+Y31+AC31+AE31+AG31</f>
        <v>31</v>
      </c>
      <c r="AK31" s="293"/>
      <c r="AL31" s="60">
        <f t="shared" si="3"/>
        <v>31</v>
      </c>
    </row>
    <row r="32" spans="1:38" ht="15.75" thickBot="1">
      <c r="A32" s="256" t="s">
        <v>186</v>
      </c>
      <c r="B32" s="80" t="s">
        <v>181</v>
      </c>
      <c r="C32" s="56" t="s">
        <v>39</v>
      </c>
      <c r="D32" s="321" t="s">
        <v>394</v>
      </c>
      <c r="E32" s="300">
        <v>1132.932</v>
      </c>
      <c r="F32" s="300">
        <v>1100.9290000000001</v>
      </c>
      <c r="G32" s="250">
        <f>(E32-F32)</f>
        <v>32.002999999999929</v>
      </c>
      <c r="H32" s="227">
        <v>20000</v>
      </c>
      <c r="I32" s="236">
        <f t="shared" ref="I32" si="7">G32*H32</f>
        <v>640059.9999999986</v>
      </c>
      <c r="J32" s="240">
        <v>200</v>
      </c>
      <c r="K32" s="227">
        <v>3.3</v>
      </c>
      <c r="L32" s="227">
        <v>2</v>
      </c>
      <c r="M32" s="227">
        <v>12</v>
      </c>
      <c r="N32" s="237"/>
      <c r="O32" s="227"/>
      <c r="P32" s="227"/>
      <c r="Q32" s="227"/>
      <c r="R32" s="227"/>
      <c r="S32" s="227"/>
      <c r="T32" s="305"/>
      <c r="U32" s="305"/>
      <c r="V32" s="311">
        <v>1</v>
      </c>
      <c r="W32" s="312">
        <v>1.3888888888888888E-2</v>
      </c>
      <c r="X32" s="311">
        <v>5</v>
      </c>
      <c r="Y32" s="312">
        <v>0.30208333333333331</v>
      </c>
      <c r="Z32" s="311">
        <v>76</v>
      </c>
      <c r="AA32" s="312">
        <v>21.642361111111111</v>
      </c>
      <c r="AB32" s="311"/>
      <c r="AC32" s="312"/>
      <c r="AD32" s="311"/>
      <c r="AE32" s="312"/>
      <c r="AF32" s="311">
        <v>82</v>
      </c>
      <c r="AG32" s="312">
        <v>9.0416666666666661</v>
      </c>
      <c r="AH32" s="78"/>
      <c r="AI32" s="285" t="s">
        <v>125</v>
      </c>
      <c r="AJ32" s="60">
        <f>W32+Y32+AA32+AC32+AE32+AG32</f>
        <v>31</v>
      </c>
      <c r="AK32" s="293"/>
      <c r="AL32" s="60">
        <f t="shared" si="3"/>
        <v>31</v>
      </c>
    </row>
    <row r="33" spans="1:38" ht="19.5" customHeight="1" thickBot="1">
      <c r="A33" s="256"/>
      <c r="B33" s="80" t="s">
        <v>182</v>
      </c>
      <c r="C33" s="56" t="s">
        <v>39</v>
      </c>
      <c r="D33" s="321" t="s">
        <v>395</v>
      </c>
      <c r="E33" s="300">
        <v>1011.801</v>
      </c>
      <c r="F33" s="300">
        <v>996.64</v>
      </c>
      <c r="G33" s="250">
        <f>(E33-F33)</f>
        <v>15.161000000000058</v>
      </c>
      <c r="H33" s="227">
        <v>20000</v>
      </c>
      <c r="I33" s="236">
        <f t="shared" ref="I33" si="8">G33*H33</f>
        <v>303220.00000000116</v>
      </c>
      <c r="J33" s="240">
        <v>70</v>
      </c>
      <c r="K33" s="227">
        <v>1.1000000000000001</v>
      </c>
      <c r="L33" s="227">
        <v>8</v>
      </c>
      <c r="M33" s="227">
        <v>11</v>
      </c>
      <c r="N33" s="237"/>
      <c r="O33" s="227"/>
      <c r="P33" s="227"/>
      <c r="Q33" s="227"/>
      <c r="R33" s="227"/>
      <c r="S33" s="227"/>
      <c r="T33" s="305"/>
      <c r="U33" s="305"/>
      <c r="V33" s="311">
        <v>37</v>
      </c>
      <c r="W33" s="312">
        <v>0.60763888888888895</v>
      </c>
      <c r="X33" s="311">
        <v>14</v>
      </c>
      <c r="Y33" s="312">
        <v>7.2916666666666671E-2</v>
      </c>
      <c r="Z33" s="311"/>
      <c r="AA33" s="312"/>
      <c r="AB33" s="311"/>
      <c r="AC33" s="312"/>
      <c r="AD33" s="311"/>
      <c r="AE33" s="312"/>
      <c r="AF33" s="311">
        <v>72</v>
      </c>
      <c r="AG33" s="312">
        <v>30.319444444444443</v>
      </c>
      <c r="AH33" s="78"/>
      <c r="AI33" s="285" t="s">
        <v>114</v>
      </c>
      <c r="AJ33" s="60">
        <f t="shared" ref="AJ33:AJ34" si="9">W33+Y33+AA33+AC33+AE33+AG33</f>
        <v>31</v>
      </c>
      <c r="AK33" s="293"/>
      <c r="AL33" s="60">
        <f t="shared" si="3"/>
        <v>31</v>
      </c>
    </row>
    <row r="34" spans="1:38" ht="15.75" thickBot="1">
      <c r="A34" s="256"/>
      <c r="B34" s="80" t="s">
        <v>183</v>
      </c>
      <c r="C34" s="56" t="s">
        <v>39</v>
      </c>
      <c r="D34" s="321" t="s">
        <v>396</v>
      </c>
      <c r="E34" s="301">
        <v>40.377000000000002</v>
      </c>
      <c r="F34" s="301">
        <v>11.656000000000001</v>
      </c>
      <c r="G34" s="250">
        <f>(E34-F34)</f>
        <v>28.721000000000004</v>
      </c>
      <c r="H34" s="227">
        <v>20000</v>
      </c>
      <c r="I34" s="236">
        <f t="shared" ref="I34" si="10">G34*H34</f>
        <v>574420.00000000012</v>
      </c>
      <c r="J34" s="240">
        <v>200</v>
      </c>
      <c r="K34" s="245">
        <v>3.3</v>
      </c>
      <c r="L34" s="227">
        <v>1</v>
      </c>
      <c r="M34" s="227">
        <v>13</v>
      </c>
      <c r="N34" s="237"/>
      <c r="O34" s="227"/>
      <c r="P34" s="227"/>
      <c r="Q34" s="227"/>
      <c r="R34" s="227"/>
      <c r="S34" s="227"/>
      <c r="T34" s="305"/>
      <c r="U34" s="305"/>
      <c r="V34" s="311">
        <v>1</v>
      </c>
      <c r="W34" s="312">
        <v>1.0416666666666666E-2</v>
      </c>
      <c r="X34" s="311">
        <v>4</v>
      </c>
      <c r="Y34" s="312">
        <v>6.25E-2</v>
      </c>
      <c r="Z34" s="311">
        <v>78</v>
      </c>
      <c r="AA34" s="312">
        <v>21.885416666666668</v>
      </c>
      <c r="AB34" s="311"/>
      <c r="AC34" s="312"/>
      <c r="AD34" s="311"/>
      <c r="AE34" s="312"/>
      <c r="AF34" s="311">
        <v>81</v>
      </c>
      <c r="AG34" s="312">
        <v>9.0416666666666661</v>
      </c>
      <c r="AH34" s="78"/>
      <c r="AI34" s="285" t="s">
        <v>126</v>
      </c>
      <c r="AJ34" s="60">
        <f t="shared" si="9"/>
        <v>31</v>
      </c>
      <c r="AK34" s="293"/>
      <c r="AL34" s="60">
        <f t="shared" si="3"/>
        <v>31</v>
      </c>
    </row>
    <row r="35" spans="1:38">
      <c r="A35" s="256"/>
      <c r="B35" s="384" t="s">
        <v>364</v>
      </c>
      <c r="C35" s="384"/>
      <c r="D35" s="384"/>
      <c r="E35" s="384"/>
      <c r="F35" s="384"/>
      <c r="G35" s="384"/>
      <c r="H35" s="384"/>
      <c r="I35" s="236">
        <f>I31+I32+I33+I34</f>
        <v>2359620</v>
      </c>
      <c r="J35" s="240"/>
      <c r="K35" s="227"/>
      <c r="L35" s="227"/>
      <c r="M35" s="227"/>
      <c r="N35" s="237"/>
      <c r="O35" s="227"/>
      <c r="P35" s="227"/>
      <c r="Q35" s="227"/>
      <c r="R35" s="227"/>
      <c r="S35" s="227"/>
      <c r="T35" s="305"/>
      <c r="U35" s="305"/>
      <c r="V35" s="287"/>
      <c r="W35" s="246"/>
      <c r="X35" s="287"/>
      <c r="Y35" s="246"/>
      <c r="Z35" s="287"/>
      <c r="AA35" s="246"/>
      <c r="AB35" s="287"/>
      <c r="AC35" s="246"/>
      <c r="AD35" s="251"/>
      <c r="AE35" s="246"/>
      <c r="AF35" s="287"/>
      <c r="AG35" s="258"/>
      <c r="AH35" s="78"/>
      <c r="AJ35" s="60"/>
      <c r="AL35" s="60"/>
    </row>
    <row r="36" spans="1:38">
      <c r="A36" s="256"/>
      <c r="B36" s="384" t="s">
        <v>362</v>
      </c>
      <c r="C36" s="384"/>
      <c r="D36" s="384"/>
      <c r="E36" s="384"/>
      <c r="F36" s="384"/>
      <c r="G36" s="384"/>
      <c r="H36" s="384"/>
      <c r="I36" s="227">
        <f>I22+I30</f>
        <v>5182319.999999986</v>
      </c>
      <c r="J36" s="240"/>
      <c r="K36" s="227"/>
      <c r="L36" s="227"/>
      <c r="M36" s="227"/>
      <c r="N36" s="237"/>
      <c r="O36" s="227"/>
      <c r="P36" s="227"/>
      <c r="Q36" s="227"/>
      <c r="R36" s="227"/>
      <c r="S36" s="227"/>
      <c r="T36" s="305"/>
      <c r="U36" s="305"/>
      <c r="V36" s="287"/>
      <c r="W36" s="247"/>
      <c r="X36" s="287"/>
      <c r="Y36" s="246"/>
      <c r="Z36" s="287"/>
      <c r="AA36" s="246"/>
      <c r="AB36" s="287"/>
      <c r="AC36" s="246"/>
      <c r="AD36" s="251"/>
      <c r="AE36" s="246"/>
      <c r="AF36" s="287"/>
      <c r="AG36" s="258"/>
      <c r="AH36" s="78"/>
      <c r="AJ36" s="60"/>
      <c r="AL36" s="60"/>
    </row>
    <row r="37" spans="1:38">
      <c r="A37" s="256"/>
      <c r="B37" s="3" t="s">
        <v>111</v>
      </c>
      <c r="C37" s="56" t="s">
        <v>39</v>
      </c>
      <c r="D37" s="56"/>
      <c r="E37" s="242"/>
      <c r="F37" s="242"/>
      <c r="G37" s="252"/>
      <c r="H37" s="227"/>
      <c r="I37" s="236"/>
      <c r="J37" s="240"/>
      <c r="K37" s="227"/>
      <c r="L37" s="227"/>
      <c r="M37" s="227"/>
      <c r="N37" s="237"/>
      <c r="O37" s="227"/>
      <c r="P37" s="227"/>
      <c r="Q37" s="227"/>
      <c r="R37" s="227"/>
      <c r="S37" s="227"/>
      <c r="T37" s="305"/>
      <c r="U37" s="305"/>
      <c r="V37" s="287"/>
      <c r="W37" s="247"/>
      <c r="X37" s="287"/>
      <c r="Y37" s="246"/>
      <c r="Z37" s="287"/>
      <c r="AA37" s="246"/>
      <c r="AB37" s="287"/>
      <c r="AC37" s="246"/>
      <c r="AD37" s="287"/>
      <c r="AE37" s="246"/>
      <c r="AF37" s="287"/>
      <c r="AG37" s="258"/>
      <c r="AH37" s="78"/>
      <c r="AJ37" s="60"/>
      <c r="AL37" s="60"/>
    </row>
    <row r="38" spans="1:38" ht="15.75" thickBot="1">
      <c r="A38" s="256"/>
      <c r="B38" s="3" t="s">
        <v>112</v>
      </c>
      <c r="C38" s="56" t="s">
        <v>39</v>
      </c>
      <c r="D38" s="56"/>
      <c r="E38" s="242"/>
      <c r="F38" s="242"/>
      <c r="G38" s="232"/>
      <c r="H38" s="227"/>
      <c r="I38" s="236"/>
      <c r="J38" s="394"/>
      <c r="K38" s="394"/>
      <c r="L38" s="394"/>
      <c r="M38" s="394"/>
      <c r="N38" s="237"/>
      <c r="O38" s="227"/>
      <c r="P38" s="227"/>
      <c r="Q38" s="227"/>
      <c r="R38" s="227"/>
      <c r="S38" s="227"/>
      <c r="T38" s="305"/>
      <c r="U38" s="305"/>
      <c r="V38" s="307"/>
      <c r="W38" s="310"/>
      <c r="X38" s="307"/>
      <c r="Y38" s="308"/>
      <c r="Z38" s="307"/>
      <c r="AA38" s="308"/>
      <c r="AB38" s="307"/>
      <c r="AC38" s="308"/>
      <c r="AD38" s="307"/>
      <c r="AE38" s="308"/>
      <c r="AF38" s="307"/>
      <c r="AG38" s="309"/>
      <c r="AH38" s="78"/>
      <c r="AJ38" s="60"/>
      <c r="AL38" s="319">
        <f>I36/1000000</f>
        <v>5.1823199999999856</v>
      </c>
    </row>
    <row r="39" spans="1:38" ht="15.75" thickBot="1">
      <c r="A39" s="256"/>
      <c r="B39" s="3" t="s">
        <v>172</v>
      </c>
      <c r="C39" s="56"/>
      <c r="D39" s="321" t="s">
        <v>416</v>
      </c>
      <c r="E39" s="300">
        <v>230342.6</v>
      </c>
      <c r="F39" s="300">
        <v>229280.7</v>
      </c>
      <c r="G39" s="253">
        <f>E39-F39</f>
        <v>1061.8999999999942</v>
      </c>
      <c r="H39" s="227">
        <v>1</v>
      </c>
      <c r="I39" s="294">
        <f>E39-F39</f>
        <v>1061.8999999999942</v>
      </c>
      <c r="J39" s="294">
        <v>864</v>
      </c>
      <c r="K39" s="295">
        <v>14.4</v>
      </c>
      <c r="L39" s="294">
        <v>3</v>
      </c>
      <c r="M39" s="294">
        <v>13</v>
      </c>
      <c r="N39" s="237"/>
      <c r="O39" s="227"/>
      <c r="P39" s="227"/>
      <c r="Q39" s="227"/>
      <c r="R39" s="227"/>
      <c r="S39" s="227"/>
      <c r="T39" s="305"/>
      <c r="U39" s="305"/>
      <c r="V39" s="307"/>
      <c r="W39" s="310"/>
      <c r="X39" s="307"/>
      <c r="Y39" s="310"/>
      <c r="Z39" s="307"/>
      <c r="AA39" s="310"/>
      <c r="AB39" s="307"/>
      <c r="AC39" s="310"/>
      <c r="AD39" s="307"/>
      <c r="AE39" s="308"/>
      <c r="AF39" s="307"/>
      <c r="AG39" s="309"/>
      <c r="AH39" s="78"/>
      <c r="AL39" s="60"/>
    </row>
    <row r="40" spans="1:38" ht="18" customHeight="1">
      <c r="A40" s="256"/>
      <c r="B40" s="395" t="s">
        <v>381</v>
      </c>
      <c r="C40" s="395"/>
      <c r="D40" s="395"/>
      <c r="E40" s="395"/>
      <c r="F40" s="395"/>
      <c r="G40" s="395"/>
      <c r="H40" s="368" t="s">
        <v>117</v>
      </c>
      <c r="I40" s="368"/>
      <c r="J40" s="368"/>
      <c r="K40" s="368"/>
      <c r="L40" s="368"/>
      <c r="M40" s="368" t="s">
        <v>407</v>
      </c>
      <c r="N40" s="368"/>
      <c r="O40" s="368"/>
      <c r="P40" s="368"/>
      <c r="Q40" s="368"/>
      <c r="R40" s="368"/>
      <c r="S40" s="368"/>
      <c r="T40" s="369" t="s">
        <v>27</v>
      </c>
      <c r="U40" s="369"/>
      <c r="V40" s="369"/>
      <c r="W40" s="369"/>
      <c r="X40" s="369"/>
      <c r="Y40" s="369"/>
      <c r="Z40" s="370" t="s">
        <v>171</v>
      </c>
      <c r="AA40" s="370"/>
      <c r="AB40" s="370"/>
      <c r="AC40" s="370"/>
      <c r="AD40" s="370"/>
      <c r="AE40" s="370"/>
      <c r="AF40" s="370"/>
      <c r="AG40" s="371"/>
      <c r="AH40" s="78"/>
    </row>
    <row r="41" spans="1:38" ht="17.25" customHeight="1">
      <c r="A41" s="256"/>
      <c r="B41" s="395" t="s">
        <v>378</v>
      </c>
      <c r="C41" s="395"/>
      <c r="D41" s="395"/>
      <c r="E41" s="395"/>
      <c r="F41" s="395"/>
      <c r="G41" s="395"/>
      <c r="H41" s="395"/>
      <c r="I41" s="395"/>
      <c r="J41" s="395"/>
      <c r="K41" s="395"/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395"/>
      <c r="AF41" s="254"/>
      <c r="AG41" s="259"/>
      <c r="AH41" s="78"/>
    </row>
    <row r="42" spans="1:38" ht="17.25" customHeight="1" thickBot="1">
      <c r="A42" s="372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288"/>
      <c r="AF42" s="289"/>
      <c r="AG42" s="290"/>
      <c r="AH42" s="78"/>
    </row>
    <row r="43" spans="1:38">
      <c r="A43" s="82"/>
      <c r="B43" s="53"/>
      <c r="C43" s="52"/>
      <c r="D43" s="317"/>
      <c r="E43" s="52"/>
      <c r="F43" s="7"/>
      <c r="G43" s="52"/>
      <c r="H43" s="5"/>
      <c r="I43" s="405" t="s">
        <v>40</v>
      </c>
      <c r="J43" s="406"/>
      <c r="K43" s="406"/>
      <c r="L43" s="406"/>
      <c r="M43" s="406"/>
      <c r="N43" s="406"/>
      <c r="O43" s="406"/>
      <c r="P43" s="406"/>
      <c r="Q43" s="406"/>
      <c r="R43" s="407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78"/>
    </row>
    <row r="44" spans="1:38" ht="21" customHeight="1">
      <c r="A44" s="52"/>
      <c r="B44" s="124"/>
      <c r="E44" t="s">
        <v>385</v>
      </c>
      <c r="I44" s="375" t="s">
        <v>165</v>
      </c>
      <c r="J44" s="376"/>
      <c r="K44" s="376"/>
      <c r="L44" s="376"/>
      <c r="M44" s="376"/>
      <c r="N44" s="376"/>
      <c r="O44" s="382">
        <v>-2.0000000000000001E-4</v>
      </c>
      <c r="P44" s="378"/>
      <c r="Q44" s="378"/>
      <c r="R44" s="379"/>
      <c r="S44" s="52"/>
      <c r="V44" t="s">
        <v>377</v>
      </c>
      <c r="AF44" s="52"/>
      <c r="AG44" s="52"/>
    </row>
    <row r="45" spans="1:38" ht="20.25" customHeight="1">
      <c r="A45" s="52"/>
      <c r="B45" s="374" t="s">
        <v>28</v>
      </c>
      <c r="C45" s="374"/>
      <c r="D45" s="374"/>
      <c r="E45" s="374"/>
      <c r="F45" s="374"/>
      <c r="G45" s="374"/>
      <c r="H45" s="374"/>
      <c r="I45" s="375" t="s">
        <v>41</v>
      </c>
      <c r="J45" s="376"/>
      <c r="K45" s="376"/>
      <c r="L45" s="376"/>
      <c r="M45" s="376"/>
      <c r="N45" s="376"/>
      <c r="O45" s="377">
        <f>((I17-I22)/I17*100)/100</f>
        <v>1.8490198804396809E-2</v>
      </c>
      <c r="P45" s="378"/>
      <c r="Q45" s="378"/>
      <c r="R45" s="379"/>
      <c r="S45" s="52"/>
      <c r="T45" s="374" t="s">
        <v>29</v>
      </c>
      <c r="U45" s="374"/>
      <c r="V45" s="374"/>
      <c r="W45" s="374"/>
      <c r="X45" s="374"/>
      <c r="Y45" s="374"/>
      <c r="Z45" s="374"/>
      <c r="AA45" s="374"/>
      <c r="AB45" s="374"/>
      <c r="AC45" s="374"/>
      <c r="AD45" s="374"/>
      <c r="AE45" s="374"/>
      <c r="AF45" s="52"/>
      <c r="AG45" s="52"/>
    </row>
    <row r="46" spans="1:38">
      <c r="A46" s="52"/>
      <c r="B46" s="374" t="s">
        <v>254</v>
      </c>
      <c r="C46" s="374"/>
      <c r="D46" s="374"/>
      <c r="E46" s="374"/>
      <c r="F46" s="374"/>
      <c r="G46" s="374"/>
      <c r="H46" s="374"/>
      <c r="I46" s="375" t="s">
        <v>42</v>
      </c>
      <c r="J46" s="376"/>
      <c r="K46" s="376"/>
      <c r="L46" s="376"/>
      <c r="M46" s="376"/>
      <c r="N46" s="376"/>
      <c r="O46" s="377">
        <f>((I18-I30)/I18*100)/100</f>
        <v>5.7253678485641672E-3</v>
      </c>
      <c r="P46" s="378"/>
      <c r="Q46" s="378"/>
      <c r="R46" s="379"/>
      <c r="S46" s="52"/>
      <c r="T46" s="374" t="s">
        <v>31</v>
      </c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52"/>
      <c r="AG46" s="52"/>
    </row>
    <row r="47" spans="1:38" ht="15.75" thickBot="1">
      <c r="A47" s="52"/>
      <c r="B47" s="374"/>
      <c r="C47" s="374"/>
      <c r="D47" s="374"/>
      <c r="E47" s="374"/>
      <c r="F47" s="374"/>
      <c r="G47" s="374"/>
      <c r="H47" s="374"/>
      <c r="I47" s="380" t="s">
        <v>316</v>
      </c>
      <c r="J47" s="381"/>
      <c r="K47" s="381"/>
      <c r="L47" s="381"/>
      <c r="M47" s="381"/>
      <c r="N47" s="381"/>
      <c r="O47" s="401">
        <v>1.2500000000000001E-2</v>
      </c>
      <c r="P47" s="402"/>
      <c r="Q47" s="402"/>
      <c r="R47" s="403"/>
      <c r="S47" s="64"/>
      <c r="T47" s="64"/>
      <c r="U47" s="64"/>
      <c r="Y47" s="373" t="s">
        <v>33</v>
      </c>
      <c r="Z47" s="373"/>
      <c r="AA47" s="373"/>
    </row>
    <row r="48" spans="1:38">
      <c r="I48" s="400"/>
      <c r="J48" s="400"/>
      <c r="K48" s="400"/>
      <c r="L48" s="400"/>
      <c r="M48" s="400"/>
      <c r="N48" s="400"/>
      <c r="O48" s="404"/>
      <c r="P48" s="404"/>
      <c r="Q48" s="404"/>
      <c r="R48" s="404"/>
    </row>
    <row r="51" spans="5:44">
      <c r="E51" s="55"/>
    </row>
    <row r="56" spans="5:44">
      <c r="AG56" s="299">
        <v>66</v>
      </c>
      <c r="AH56" s="239">
        <v>1.3819444444444444</v>
      </c>
      <c r="AI56" s="299">
        <v>39</v>
      </c>
      <c r="AJ56" s="239">
        <v>1.2256944444444444</v>
      </c>
      <c r="AK56" s="299">
        <v>3</v>
      </c>
      <c r="AL56" s="239">
        <v>0.10416666666666667</v>
      </c>
      <c r="AM56" s="299"/>
      <c r="AN56" s="239"/>
      <c r="AO56" s="299"/>
      <c r="AP56" s="239"/>
      <c r="AQ56" s="299">
        <v>112</v>
      </c>
      <c r="AR56" s="303">
        <v>28.288194444444443</v>
      </c>
    </row>
    <row r="57" spans="5:44">
      <c r="AG57" s="311">
        <v>4</v>
      </c>
      <c r="AH57" s="312">
        <v>0.22569444444444445</v>
      </c>
      <c r="AI57" s="311">
        <v>9</v>
      </c>
      <c r="AJ57" s="312">
        <v>0.46875</v>
      </c>
      <c r="AK57" s="311">
        <v>78</v>
      </c>
      <c r="AL57" s="312">
        <v>21.263888888888889</v>
      </c>
      <c r="AM57" s="311"/>
      <c r="AN57" s="312"/>
      <c r="AO57" s="311"/>
      <c r="AP57" s="312"/>
      <c r="AQ57" s="311">
        <v>84</v>
      </c>
      <c r="AR57" s="312">
        <v>9.0416666666666661</v>
      </c>
    </row>
    <row r="58" spans="5:44">
      <c r="AG58" s="311">
        <v>9</v>
      </c>
      <c r="AH58" s="312">
        <v>0.1388888888888889</v>
      </c>
      <c r="AI58" s="311">
        <v>1</v>
      </c>
      <c r="AJ58" s="312">
        <v>8.3333333333333329E-2</v>
      </c>
      <c r="AK58" s="311">
        <v>78</v>
      </c>
      <c r="AL58" s="312">
        <v>21.569444444444443</v>
      </c>
      <c r="AM58" s="311"/>
      <c r="AN58" s="312"/>
      <c r="AO58" s="311"/>
      <c r="AP58" s="312"/>
      <c r="AQ58" s="311">
        <v>87</v>
      </c>
      <c r="AR58" s="312">
        <v>9.0416666666666661</v>
      </c>
    </row>
    <row r="59" spans="5:44">
      <c r="AG59" s="311">
        <v>37</v>
      </c>
      <c r="AH59" s="312">
        <v>0.61458333333333337</v>
      </c>
      <c r="AI59" s="311">
        <v>26</v>
      </c>
      <c r="AJ59" s="312">
        <v>0.29166666666666669</v>
      </c>
      <c r="AK59" s="311">
        <v>3</v>
      </c>
      <c r="AL59" s="312">
        <v>0.10416666666666667</v>
      </c>
      <c r="AM59" s="311"/>
      <c r="AN59" s="312"/>
      <c r="AO59" s="311"/>
      <c r="AP59" s="312"/>
      <c r="AQ59" s="311">
        <v>83</v>
      </c>
      <c r="AR59" s="312">
        <v>29.989583333333332</v>
      </c>
    </row>
  </sheetData>
  <mergeCells count="79">
    <mergeCell ref="A2:AG2"/>
    <mergeCell ref="A3:AG4"/>
    <mergeCell ref="A5:A12"/>
    <mergeCell ref="B5:B12"/>
    <mergeCell ref="C5:C12"/>
    <mergeCell ref="E5:F8"/>
    <mergeCell ref="G5:G12"/>
    <mergeCell ref="H5:H12"/>
    <mergeCell ref="I5:I12"/>
    <mergeCell ref="J5:M8"/>
    <mergeCell ref="N5:Q8"/>
    <mergeCell ref="R5:U8"/>
    <mergeCell ref="T9:T12"/>
    <mergeCell ref="AD5:AG8"/>
    <mergeCell ref="AF9:AG10"/>
    <mergeCell ref="AF11:AF12"/>
    <mergeCell ref="I48:N48"/>
    <mergeCell ref="O47:R47"/>
    <mergeCell ref="O48:R48"/>
    <mergeCell ref="AB9:AC10"/>
    <mergeCell ref="X11:X12"/>
    <mergeCell ref="Y11:Y12"/>
    <mergeCell ref="Z11:Z12"/>
    <mergeCell ref="AA11:AA12"/>
    <mergeCell ref="AB11:AB12"/>
    <mergeCell ref="AC11:AC12"/>
    <mergeCell ref="I43:R43"/>
    <mergeCell ref="I44:N44"/>
    <mergeCell ref="V11:V12"/>
    <mergeCell ref="W11:W12"/>
    <mergeCell ref="O45:R45"/>
    <mergeCell ref="M9:M12"/>
    <mergeCell ref="B36:H36"/>
    <mergeCell ref="B35:H35"/>
    <mergeCell ref="N9:N12"/>
    <mergeCell ref="AG11:AG12"/>
    <mergeCell ref="R9:R12"/>
    <mergeCell ref="S9:S12"/>
    <mergeCell ref="U9:U12"/>
    <mergeCell ref="AD9:AE10"/>
    <mergeCell ref="AE11:AE12"/>
    <mergeCell ref="X9:Y10"/>
    <mergeCell ref="Z9:AA10"/>
    <mergeCell ref="AD11:AD12"/>
    <mergeCell ref="J38:M38"/>
    <mergeCell ref="B45:H45"/>
    <mergeCell ref="I45:N45"/>
    <mergeCell ref="B41:AE41"/>
    <mergeCell ref="B40:G40"/>
    <mergeCell ref="B29:H29"/>
    <mergeCell ref="V9:W10"/>
    <mergeCell ref="B26:B27"/>
    <mergeCell ref="A13:B13"/>
    <mergeCell ref="B22:H22"/>
    <mergeCell ref="D5:D12"/>
    <mergeCell ref="V5:AC8"/>
    <mergeCell ref="E9:E12"/>
    <mergeCell ref="F9:F12"/>
    <mergeCell ref="J9:J12"/>
    <mergeCell ref="K9:K12"/>
    <mergeCell ref="L9:L12"/>
    <mergeCell ref="B16:H16"/>
    <mergeCell ref="T45:AE45"/>
    <mergeCell ref="O44:R44"/>
    <mergeCell ref="O9:O12"/>
    <mergeCell ref="P9:P12"/>
    <mergeCell ref="Q9:Q12"/>
    <mergeCell ref="Y47:AA47"/>
    <mergeCell ref="B46:H46"/>
    <mergeCell ref="I46:N46"/>
    <mergeCell ref="O46:R46"/>
    <mergeCell ref="T46:AE46"/>
    <mergeCell ref="I47:N47"/>
    <mergeCell ref="B47:H47"/>
    <mergeCell ref="H40:L40"/>
    <mergeCell ref="M40:S40"/>
    <mergeCell ref="T40:Y40"/>
    <mergeCell ref="Z40:AG40"/>
    <mergeCell ref="A42:AD42"/>
  </mergeCells>
  <printOptions horizontalCentered="1" verticalCentered="1"/>
  <pageMargins left="0" right="0" top="0" bottom="0" header="0.31496062992125984" footer="0.31496062992125984"/>
  <pageSetup paperSize="9" scale="60" orientation="landscape" r:id="rId1"/>
  <colBreaks count="1" manualBreakCount="1"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Z33"/>
  <sheetViews>
    <sheetView topLeftCell="A10" workbookViewId="0">
      <selection activeCell="P12" sqref="P12"/>
    </sheetView>
  </sheetViews>
  <sheetFormatPr defaultRowHeight="15"/>
  <cols>
    <col min="1" max="1" width="3.85546875" customWidth="1"/>
    <col min="2" max="2" width="14.140625" customWidth="1"/>
    <col min="3" max="4" width="6.5703125" customWidth="1"/>
    <col min="5" max="8" width="5.7109375" customWidth="1"/>
    <col min="9" max="9" width="6.7109375" customWidth="1"/>
    <col min="10" max="10" width="11.42578125" customWidth="1"/>
    <col min="11" max="11" width="8.28515625" customWidth="1"/>
    <col min="12" max="12" width="5.28515625" customWidth="1"/>
    <col min="13" max="13" width="5.85546875" customWidth="1"/>
    <col min="14" max="14" width="14.7109375" customWidth="1"/>
    <col min="15" max="15" width="5.85546875" customWidth="1"/>
    <col min="16" max="16" width="8.7109375" customWidth="1"/>
    <col min="17" max="17" width="6.85546875" customWidth="1"/>
    <col min="18" max="18" width="9.42578125" customWidth="1"/>
    <col min="19" max="19" width="6.42578125" customWidth="1"/>
    <col min="20" max="20" width="8.5703125" customWidth="1"/>
    <col min="21" max="21" width="8.7109375" customWidth="1"/>
    <col min="22" max="22" width="13.42578125" customWidth="1"/>
  </cols>
  <sheetData>
    <row r="2" spans="1:26">
      <c r="U2" s="6"/>
    </row>
    <row r="3" spans="1:26" ht="18.75">
      <c r="A3" s="435" t="s">
        <v>399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</row>
    <row r="4" spans="1:26">
      <c r="A4" s="11" t="s">
        <v>46</v>
      </c>
      <c r="B4" s="12"/>
      <c r="C4" s="12"/>
      <c r="D4" s="12" t="s">
        <v>47</v>
      </c>
      <c r="E4" s="12"/>
      <c r="F4" s="12"/>
      <c r="G4" s="12"/>
      <c r="H4" s="12"/>
      <c r="I4" s="12" t="s">
        <v>48</v>
      </c>
      <c r="J4" s="12"/>
      <c r="K4" s="12"/>
      <c r="L4" s="12"/>
      <c r="M4" s="12"/>
      <c r="N4" s="12" t="s">
        <v>49</v>
      </c>
      <c r="O4" s="12"/>
      <c r="P4" s="12"/>
      <c r="Q4" s="12"/>
      <c r="R4" s="12"/>
    </row>
    <row r="6" spans="1:26" ht="34.5" customHeight="1">
      <c r="A6" s="425" t="s">
        <v>50</v>
      </c>
      <c r="B6" s="436" t="s">
        <v>51</v>
      </c>
      <c r="C6" s="438" t="s">
        <v>52</v>
      </c>
      <c r="D6" s="438"/>
      <c r="E6" s="425" t="s">
        <v>53</v>
      </c>
      <c r="F6" s="425"/>
      <c r="G6" s="425"/>
      <c r="H6" s="439"/>
      <c r="I6" s="425" t="s">
        <v>54</v>
      </c>
      <c r="J6" s="425"/>
      <c r="K6" s="438" t="s">
        <v>55</v>
      </c>
      <c r="L6" s="438"/>
      <c r="M6" s="425" t="s">
        <v>56</v>
      </c>
      <c r="N6" s="425"/>
      <c r="O6" s="425"/>
      <c r="P6" s="425"/>
      <c r="Q6" s="425" t="s">
        <v>9</v>
      </c>
      <c r="R6" s="425"/>
      <c r="S6" s="425"/>
      <c r="T6" s="425"/>
      <c r="U6" s="438" t="s">
        <v>57</v>
      </c>
      <c r="V6" s="438" t="s">
        <v>58</v>
      </c>
    </row>
    <row r="7" spans="1:26" ht="22.5" customHeight="1">
      <c r="A7" s="425"/>
      <c r="B7" s="436"/>
      <c r="C7" s="425" t="s">
        <v>59</v>
      </c>
      <c r="D7" s="425" t="s">
        <v>60</v>
      </c>
      <c r="E7" s="425" t="s">
        <v>61</v>
      </c>
      <c r="F7" s="430"/>
      <c r="G7" s="425" t="s">
        <v>62</v>
      </c>
      <c r="H7" s="430"/>
      <c r="I7" s="431" t="s">
        <v>63</v>
      </c>
      <c r="J7" s="431" t="s">
        <v>64</v>
      </c>
      <c r="K7" s="425" t="s">
        <v>65</v>
      </c>
      <c r="L7" s="425" t="s">
        <v>66</v>
      </c>
      <c r="M7" s="425" t="s">
        <v>67</v>
      </c>
      <c r="N7" s="425"/>
      <c r="O7" s="425" t="s">
        <v>68</v>
      </c>
      <c r="P7" s="425"/>
      <c r="Q7" s="425" t="s">
        <v>69</v>
      </c>
      <c r="R7" s="425"/>
      <c r="S7" s="425" t="s">
        <v>70</v>
      </c>
      <c r="T7" s="425"/>
      <c r="U7" s="438"/>
      <c r="V7" s="438"/>
    </row>
    <row r="8" spans="1:26">
      <c r="A8" s="425"/>
      <c r="B8" s="436"/>
      <c r="C8" s="430"/>
      <c r="D8" s="425"/>
      <c r="E8" s="425"/>
      <c r="F8" s="430"/>
      <c r="G8" s="425"/>
      <c r="H8" s="430"/>
      <c r="I8" s="432"/>
      <c r="J8" s="432"/>
      <c r="K8" s="425"/>
      <c r="L8" s="425"/>
      <c r="M8" s="425" t="s">
        <v>71</v>
      </c>
      <c r="N8" s="425" t="s">
        <v>72</v>
      </c>
      <c r="O8" s="425" t="s">
        <v>71</v>
      </c>
      <c r="P8" s="425" t="s">
        <v>72</v>
      </c>
      <c r="Q8" s="425" t="s">
        <v>73</v>
      </c>
      <c r="R8" s="425" t="s">
        <v>74</v>
      </c>
      <c r="S8" s="425" t="s">
        <v>75</v>
      </c>
      <c r="T8" s="425" t="s">
        <v>74</v>
      </c>
      <c r="U8" s="438"/>
      <c r="V8" s="438"/>
    </row>
    <row r="9" spans="1:26" ht="44.25" customHeight="1">
      <c r="A9" s="425"/>
      <c r="B9" s="437"/>
      <c r="C9" s="434"/>
      <c r="D9" s="434"/>
      <c r="E9" s="54" t="s">
        <v>59</v>
      </c>
      <c r="F9" s="54" t="s">
        <v>76</v>
      </c>
      <c r="G9" s="54" t="s">
        <v>59</v>
      </c>
      <c r="H9" s="54" t="s">
        <v>76</v>
      </c>
      <c r="I9" s="433"/>
      <c r="J9" s="433"/>
      <c r="K9" s="434"/>
      <c r="L9" s="434"/>
      <c r="M9" s="425"/>
      <c r="N9" s="425"/>
      <c r="O9" s="425"/>
      <c r="P9" s="425"/>
      <c r="Q9" s="425"/>
      <c r="R9" s="425"/>
      <c r="S9" s="425"/>
      <c r="T9" s="425"/>
      <c r="U9" s="440"/>
      <c r="V9" s="440"/>
    </row>
    <row r="10" spans="1:26">
      <c r="A10" s="425"/>
      <c r="B10" s="54">
        <v>2</v>
      </c>
      <c r="C10" s="54" t="s">
        <v>77</v>
      </c>
      <c r="D10" s="54" t="s">
        <v>78</v>
      </c>
      <c r="E10" s="54" t="s">
        <v>79</v>
      </c>
      <c r="F10" s="54" t="s">
        <v>80</v>
      </c>
      <c r="G10" s="54" t="s">
        <v>81</v>
      </c>
      <c r="H10" s="54" t="s">
        <v>82</v>
      </c>
      <c r="I10" s="54" t="s">
        <v>83</v>
      </c>
      <c r="J10" s="54" t="s">
        <v>84</v>
      </c>
      <c r="K10" s="54">
        <v>6</v>
      </c>
      <c r="L10" s="54">
        <v>7</v>
      </c>
      <c r="M10" s="54" t="s">
        <v>85</v>
      </c>
      <c r="N10" s="54" t="s">
        <v>86</v>
      </c>
      <c r="O10" s="54" t="s">
        <v>87</v>
      </c>
      <c r="P10" s="54" t="s">
        <v>88</v>
      </c>
      <c r="Q10" s="425">
        <v>11</v>
      </c>
      <c r="R10" s="425"/>
      <c r="S10" s="425">
        <v>12</v>
      </c>
      <c r="T10" s="425"/>
      <c r="U10" s="54">
        <v>12</v>
      </c>
      <c r="V10" s="54">
        <v>13</v>
      </c>
    </row>
    <row r="11" spans="1:26" ht="15.75">
      <c r="A11" s="13">
        <v>10.3704020530368</v>
      </c>
      <c r="B11" s="14" t="s">
        <v>89</v>
      </c>
      <c r="C11" s="26">
        <v>840</v>
      </c>
      <c r="D11" s="26">
        <v>16</v>
      </c>
      <c r="E11" s="272">
        <f>consumption!J39</f>
        <v>864</v>
      </c>
      <c r="F11" s="271">
        <f>E11/60</f>
        <v>14.4</v>
      </c>
      <c r="G11" s="26"/>
      <c r="H11" s="26"/>
      <c r="I11" s="27"/>
      <c r="J11" s="125">
        <f>consumption!I16/1000000</f>
        <v>0</v>
      </c>
      <c r="K11" s="273">
        <f>consumption!N14</f>
        <v>66.900000000000006</v>
      </c>
      <c r="L11" s="25">
        <f>consumption!R14</f>
        <v>63.5</v>
      </c>
      <c r="M11" s="41"/>
      <c r="N11" s="42"/>
      <c r="O11" s="43"/>
      <c r="P11" s="42"/>
      <c r="Q11" s="44"/>
      <c r="R11" s="45"/>
      <c r="S11" s="46"/>
      <c r="T11" s="45"/>
      <c r="U11" s="15">
        <f>E11/C11</f>
        <v>1.0285714285714285</v>
      </c>
      <c r="V11" s="15">
        <f t="shared" ref="V11:V15" si="0">(((J11)/F11)*24*31)/1000</f>
        <v>0</v>
      </c>
    </row>
    <row r="12" spans="1:26" ht="15.75">
      <c r="A12" s="13">
        <v>11.195893926432801</v>
      </c>
      <c r="B12" s="14"/>
      <c r="C12" s="26"/>
      <c r="D12" s="26"/>
      <c r="E12" s="272"/>
      <c r="F12" s="271"/>
      <c r="G12" s="26"/>
      <c r="H12" s="26"/>
      <c r="I12" s="26"/>
      <c r="J12" s="125"/>
      <c r="K12" s="47"/>
      <c r="L12" s="47"/>
      <c r="M12" s="41"/>
      <c r="N12" s="42"/>
      <c r="O12" s="43"/>
      <c r="P12" s="42"/>
      <c r="Q12" s="46"/>
      <c r="R12" s="48"/>
      <c r="S12" s="46"/>
      <c r="T12" s="45"/>
      <c r="U12" s="15"/>
      <c r="V12" s="15"/>
      <c r="Y12" s="425" t="s">
        <v>70</v>
      </c>
      <c r="Z12" s="425"/>
    </row>
    <row r="13" spans="1:26" ht="25.5">
      <c r="A13" s="13">
        <v>12.0213857998289</v>
      </c>
      <c r="B13" s="14" t="s">
        <v>90</v>
      </c>
      <c r="C13" s="26">
        <v>420</v>
      </c>
      <c r="D13" s="26">
        <v>8</v>
      </c>
      <c r="E13" s="274">
        <f>consumption!J20</f>
        <v>540</v>
      </c>
      <c r="F13" s="270">
        <f>E13/60</f>
        <v>9</v>
      </c>
      <c r="G13" s="26"/>
      <c r="H13" s="26"/>
      <c r="I13" s="27"/>
      <c r="J13" s="125">
        <f>consumption!I17/1000000</f>
        <v>2.8772000000000117</v>
      </c>
      <c r="K13" s="273">
        <f>consumption!N20</f>
        <v>11.8</v>
      </c>
      <c r="L13" s="275">
        <f>consumption!R20</f>
        <v>10.7</v>
      </c>
      <c r="M13" s="41"/>
      <c r="N13" s="42"/>
      <c r="O13" s="43"/>
      <c r="P13" s="42"/>
      <c r="Q13" s="46"/>
      <c r="R13" s="48"/>
      <c r="S13" s="46"/>
      <c r="T13" s="45"/>
      <c r="U13" s="15">
        <f>E13/C13</f>
        <v>1.2857142857142858</v>
      </c>
      <c r="V13" s="15">
        <f t="shared" si="0"/>
        <v>0.23784853333333428</v>
      </c>
      <c r="Y13" s="425" t="s">
        <v>75</v>
      </c>
      <c r="Z13" s="425" t="s">
        <v>74</v>
      </c>
    </row>
    <row r="14" spans="1:26" ht="25.5">
      <c r="A14" s="13">
        <v>12.846877673225</v>
      </c>
      <c r="B14" s="14" t="s">
        <v>91</v>
      </c>
      <c r="C14" s="26">
        <v>420</v>
      </c>
      <c r="D14" s="26">
        <v>8</v>
      </c>
      <c r="E14" s="274">
        <f>consumption!J30</f>
        <v>384</v>
      </c>
      <c r="F14" s="270">
        <f>E14/60</f>
        <v>6.4</v>
      </c>
      <c r="G14" s="26"/>
      <c r="H14" s="26"/>
      <c r="I14" s="28"/>
      <c r="J14" s="125">
        <f>consumption!I18/1000000</f>
        <v>2.3718999999999943</v>
      </c>
      <c r="K14" s="273">
        <f>consumption!N30</f>
        <v>11.8</v>
      </c>
      <c r="L14" s="275">
        <f>consumption!R30</f>
        <v>0</v>
      </c>
      <c r="M14" s="41"/>
      <c r="N14" s="42"/>
      <c r="O14" s="43"/>
      <c r="P14" s="42"/>
      <c r="Q14" s="46"/>
      <c r="R14" s="48"/>
      <c r="S14" s="46"/>
      <c r="T14" s="276"/>
      <c r="U14" s="16">
        <f>E14/C14</f>
        <v>0.91428571428571426</v>
      </c>
      <c r="V14" s="15">
        <f t="shared" si="0"/>
        <v>0.27573337499999934</v>
      </c>
      <c r="Y14" s="425"/>
      <c r="Z14" s="425"/>
    </row>
    <row r="15" spans="1:26" ht="15.75">
      <c r="A15" s="13">
        <v>13.672369546621001</v>
      </c>
      <c r="B15" s="14" t="s">
        <v>268</v>
      </c>
      <c r="C15" s="26">
        <v>170</v>
      </c>
      <c r="D15" s="26">
        <v>3.238</v>
      </c>
      <c r="E15" s="277">
        <f>consumption!J23</f>
        <v>80</v>
      </c>
      <c r="F15" s="271">
        <f t="shared" ref="F15" si="1">E15/60</f>
        <v>1.3333333333333333</v>
      </c>
      <c r="G15" s="26"/>
      <c r="H15" s="26"/>
      <c r="I15" s="29"/>
      <c r="J15" s="125">
        <f>consumption!I23/1000000</f>
        <v>0.42248000000000047</v>
      </c>
      <c r="K15" s="47"/>
      <c r="L15" s="47"/>
      <c r="M15" s="126">
        <v>744</v>
      </c>
      <c r="N15" s="303">
        <f>consumption!AG23</f>
        <v>30.121527777777775</v>
      </c>
      <c r="O15" s="427">
        <v>0</v>
      </c>
      <c r="P15" s="428"/>
      <c r="Q15" s="296">
        <f>consumption!Z23</f>
        <v>0</v>
      </c>
      <c r="R15" s="316">
        <f>consumption!AA23</f>
        <v>0</v>
      </c>
      <c r="S15" s="277">
        <f>consumption!V23+consumption!X23+consumption!AB23</f>
        <v>44</v>
      </c>
      <c r="T15" s="278">
        <f>consumption!W23+consumption!Y23+consumption!AC23</f>
        <v>0.87847222222222232</v>
      </c>
      <c r="U15" s="49">
        <f t="shared" ref="U15" si="2">E15/C15</f>
        <v>0.47058823529411764</v>
      </c>
      <c r="V15" s="50">
        <f t="shared" si="0"/>
        <v>0.23574384000000026</v>
      </c>
      <c r="Y15" s="426" t="s">
        <v>153</v>
      </c>
      <c r="Z15" s="426"/>
    </row>
    <row r="16" spans="1:26" ht="15.75">
      <c r="A16" s="13">
        <v>14.497861420017101</v>
      </c>
      <c r="B16" s="17" t="s">
        <v>92</v>
      </c>
      <c r="C16" s="26">
        <v>170</v>
      </c>
      <c r="D16" s="26">
        <v>3.238</v>
      </c>
      <c r="E16" s="277">
        <f>consumption!J24</f>
        <v>200</v>
      </c>
      <c r="F16" s="271">
        <f>E16/60</f>
        <v>3.3333333333333335</v>
      </c>
      <c r="G16" s="26"/>
      <c r="H16" s="26"/>
      <c r="I16" s="29"/>
      <c r="J16" s="125">
        <f>consumption!I24/1000000</f>
        <v>0.57414000000000209</v>
      </c>
      <c r="K16" s="47"/>
      <c r="L16" s="47"/>
      <c r="M16" s="126">
        <v>217</v>
      </c>
      <c r="N16" s="303">
        <f>consumption!AG24</f>
        <v>8.9791666666666661</v>
      </c>
      <c r="O16" s="126">
        <v>0</v>
      </c>
      <c r="P16" s="278">
        <f>consumption!AP58</f>
        <v>0</v>
      </c>
      <c r="Q16" s="296">
        <f>consumption!Z24</f>
        <v>78</v>
      </c>
      <c r="R16" s="316">
        <f>consumption!AA24</f>
        <v>21.569444444444443</v>
      </c>
      <c r="S16" s="277">
        <f>consumption!V24+consumption!X24+consumption!AB24</f>
        <v>13</v>
      </c>
      <c r="T16" s="278">
        <f>consumption!W24+consumption!Y24+consumption!AC24</f>
        <v>0.45138888888888884</v>
      </c>
      <c r="U16" s="49">
        <f t="shared" ref="U16:U23" si="3">E16/C16</f>
        <v>1.1764705882352942</v>
      </c>
      <c r="V16" s="50">
        <f t="shared" ref="V16:V23" si="4">(((J16)/F16)*24*31)/1000</f>
        <v>0.12814804800000043</v>
      </c>
    </row>
    <row r="17" spans="1:22" ht="15.75">
      <c r="A17" s="13">
        <v>15.3233532934132</v>
      </c>
      <c r="B17" s="17" t="s">
        <v>93</v>
      </c>
      <c r="C17" s="26">
        <v>170</v>
      </c>
      <c r="D17" s="26">
        <v>3.238</v>
      </c>
      <c r="E17" s="277">
        <f>consumption!J25</f>
        <v>200</v>
      </c>
      <c r="F17" s="271">
        <f t="shared" ref="F17:F23" si="5">E17/60</f>
        <v>3.3333333333333335</v>
      </c>
      <c r="G17" s="26"/>
      <c r="H17" s="26"/>
      <c r="I17" s="29"/>
      <c r="J17" s="125">
        <f>consumption!I25/1000000</f>
        <v>0.66438000000000108</v>
      </c>
      <c r="K17" s="47"/>
      <c r="L17" s="47"/>
      <c r="M17" s="126">
        <v>217</v>
      </c>
      <c r="N17" s="303">
        <f>consumption!AG25</f>
        <v>8.9166666666666661</v>
      </c>
      <c r="O17" s="126">
        <v>0</v>
      </c>
      <c r="P17" s="278">
        <f>consumption!AP59</f>
        <v>0</v>
      </c>
      <c r="Q17" s="296">
        <f>consumption!Z25</f>
        <v>76</v>
      </c>
      <c r="R17" s="316">
        <f>consumption!AA25</f>
        <v>21.284722222222221</v>
      </c>
      <c r="S17" s="277">
        <f>consumption!V25+consumption!X25+consumption!AB25</f>
        <v>22</v>
      </c>
      <c r="T17" s="278">
        <f>consumption!W25+consumption!Y25+consumption!AC25</f>
        <v>0.79861111111111105</v>
      </c>
      <c r="U17" s="49">
        <f t="shared" si="3"/>
        <v>1.1764705882352942</v>
      </c>
      <c r="V17" s="50">
        <f t="shared" si="4"/>
        <v>0.14828961600000026</v>
      </c>
    </row>
    <row r="18" spans="1:22" ht="25.5">
      <c r="A18" s="13">
        <v>16.148845166809199</v>
      </c>
      <c r="B18" s="17" t="s">
        <v>94</v>
      </c>
      <c r="C18" s="26">
        <v>170</v>
      </c>
      <c r="D18" s="26">
        <v>3.238</v>
      </c>
      <c r="E18" s="277">
        <f>consumption!J26</f>
        <v>80</v>
      </c>
      <c r="F18" s="271">
        <f t="shared" si="5"/>
        <v>1.3333333333333333</v>
      </c>
      <c r="G18" s="26"/>
      <c r="H18" s="26"/>
      <c r="I18" s="29"/>
      <c r="J18" s="125">
        <f>consumption!I26/1000000</f>
        <v>0.59766000000000019</v>
      </c>
      <c r="K18" s="47"/>
      <c r="L18" s="47"/>
      <c r="M18" s="126">
        <v>744</v>
      </c>
      <c r="N18" s="303">
        <f>consumption!AG26</f>
        <v>29.368055555555557</v>
      </c>
      <c r="O18" s="427">
        <v>0</v>
      </c>
      <c r="P18" s="428"/>
      <c r="Q18" s="296">
        <f>consumption!Z26</f>
        <v>0</v>
      </c>
      <c r="R18" s="316">
        <f>consumption!AA26</f>
        <v>0</v>
      </c>
      <c r="S18" s="277">
        <f>consumption!V26+consumption!X26+consumption!AB26</f>
        <v>67</v>
      </c>
      <c r="T18" s="278">
        <f>consumption!W26+consumption!Y26+consumption!AC26</f>
        <v>1.6319444444444446</v>
      </c>
      <c r="U18" s="49">
        <f t="shared" si="3"/>
        <v>0.47058823529411764</v>
      </c>
      <c r="V18" s="50">
        <f t="shared" si="4"/>
        <v>0.33349428000000014</v>
      </c>
    </row>
    <row r="19" spans="1:22" ht="15.75">
      <c r="A19" s="13">
        <v>16.974337040205299</v>
      </c>
      <c r="B19" s="18" t="s">
        <v>95</v>
      </c>
      <c r="C19" s="26">
        <v>170</v>
      </c>
      <c r="D19" s="26">
        <v>3.238</v>
      </c>
      <c r="E19" s="277">
        <f>consumption!J31</f>
        <v>170</v>
      </c>
      <c r="F19" s="271">
        <f t="shared" si="5"/>
        <v>2.8333333333333335</v>
      </c>
      <c r="G19" s="26"/>
      <c r="H19" s="26"/>
      <c r="I19" s="29"/>
      <c r="J19" s="125">
        <f>consumption!I31/1000000</f>
        <v>0.84192000000000011</v>
      </c>
      <c r="K19" s="47"/>
      <c r="L19" s="47"/>
      <c r="M19" s="126">
        <v>744</v>
      </c>
      <c r="N19" s="312">
        <f>consumption!AG31</f>
        <v>30.15625</v>
      </c>
      <c r="O19" s="427">
        <v>0</v>
      </c>
      <c r="P19" s="428"/>
      <c r="Q19" s="296">
        <f>consumption!Z31</f>
        <v>0</v>
      </c>
      <c r="R19" s="316">
        <f>consumption!AA31</f>
        <v>0</v>
      </c>
      <c r="S19" s="277">
        <f>consumption!V31+consumption!X31+consumption!AB31</f>
        <v>53</v>
      </c>
      <c r="T19" s="278">
        <f>consumption!W31+consumption!Y31+consumption!AC31</f>
        <v>0.84375</v>
      </c>
      <c r="U19" s="49">
        <f t="shared" si="3"/>
        <v>1</v>
      </c>
      <c r="V19" s="50">
        <f t="shared" si="4"/>
        <v>0.22107828705882351</v>
      </c>
    </row>
    <row r="20" spans="1:22" ht="15.75">
      <c r="A20" s="13">
        <v>17.799828913601399</v>
      </c>
      <c r="B20" s="18" t="s">
        <v>96</v>
      </c>
      <c r="C20" s="26">
        <v>170</v>
      </c>
      <c r="D20" s="26">
        <v>3.238</v>
      </c>
      <c r="E20" s="277">
        <f>consumption!J32</f>
        <v>200</v>
      </c>
      <c r="F20" s="271">
        <f t="shared" si="5"/>
        <v>3.3333333333333335</v>
      </c>
      <c r="G20" s="26"/>
      <c r="H20" s="26"/>
      <c r="I20" s="29"/>
      <c r="J20" s="125">
        <f>consumption!I32/1000000</f>
        <v>0.64005999999999863</v>
      </c>
      <c r="K20" s="47"/>
      <c r="L20" s="47"/>
      <c r="M20" s="126">
        <v>217</v>
      </c>
      <c r="N20" s="312">
        <f>consumption!AG32</f>
        <v>9.0416666666666661</v>
      </c>
      <c r="O20" s="126">
        <v>0</v>
      </c>
      <c r="P20" s="278">
        <f>consumption!AE32</f>
        <v>0</v>
      </c>
      <c r="Q20" s="296">
        <f>consumption!Z32</f>
        <v>76</v>
      </c>
      <c r="R20" s="316">
        <f>consumption!AA32</f>
        <v>21.642361111111111</v>
      </c>
      <c r="S20" s="277">
        <f>consumption!V32+consumption!X32+consumption!AB32</f>
        <v>6</v>
      </c>
      <c r="T20" s="278">
        <f>consumption!W32+consumption!Y32+consumption!AC32</f>
        <v>0.31597222222222221</v>
      </c>
      <c r="U20" s="49">
        <f t="shared" si="3"/>
        <v>1.1764705882352942</v>
      </c>
      <c r="V20" s="50">
        <f t="shared" si="4"/>
        <v>0.14286139199999967</v>
      </c>
    </row>
    <row r="21" spans="1:22" ht="15.75">
      <c r="A21" s="13">
        <v>18.625320786997399</v>
      </c>
      <c r="B21" s="19" t="s">
        <v>97</v>
      </c>
      <c r="C21" s="26">
        <v>170</v>
      </c>
      <c r="D21" s="26">
        <v>3.238</v>
      </c>
      <c r="E21" s="277">
        <f>consumption!J33</f>
        <v>70</v>
      </c>
      <c r="F21" s="271">
        <f t="shared" si="5"/>
        <v>1.1666666666666667</v>
      </c>
      <c r="G21" s="279"/>
      <c r="H21" s="279"/>
      <c r="I21" s="279"/>
      <c r="J21" s="125">
        <f>consumption!I33/1000000</f>
        <v>0.30322000000000116</v>
      </c>
      <c r="K21" s="276"/>
      <c r="L21" s="276"/>
      <c r="M21" s="126">
        <v>744</v>
      </c>
      <c r="N21" s="312">
        <f>consumption!AG33</f>
        <v>30.319444444444443</v>
      </c>
      <c r="O21" s="427">
        <v>0</v>
      </c>
      <c r="P21" s="428"/>
      <c r="Q21" s="296">
        <f>consumption!Z33</f>
        <v>0</v>
      </c>
      <c r="R21" s="316">
        <f>consumption!AA33</f>
        <v>0</v>
      </c>
      <c r="S21" s="277">
        <f>consumption!V33+consumption!X33+consumption!AB33</f>
        <v>51</v>
      </c>
      <c r="T21" s="278">
        <f>consumption!W33+consumption!Y33+consumption!AC33</f>
        <v>0.68055555555555558</v>
      </c>
      <c r="U21" s="49">
        <f t="shared" si="3"/>
        <v>0.41176470588235292</v>
      </c>
      <c r="V21" s="50">
        <f t="shared" si="4"/>
        <v>0.19336772571428643</v>
      </c>
    </row>
    <row r="22" spans="1:22" ht="15.75">
      <c r="A22" s="13"/>
      <c r="B22" s="18" t="s">
        <v>98</v>
      </c>
      <c r="C22" s="26">
        <v>170</v>
      </c>
      <c r="D22" s="26">
        <v>3.238</v>
      </c>
      <c r="E22" s="277">
        <f>consumption!J33</f>
        <v>70</v>
      </c>
      <c r="F22" s="271">
        <f t="shared" ref="F22" si="6">E22/60</f>
        <v>1.1666666666666667</v>
      </c>
      <c r="G22" s="26"/>
      <c r="H22" s="26"/>
      <c r="I22" s="29"/>
      <c r="J22" s="125">
        <f>consumption!I33/1000000</f>
        <v>0.30322000000000116</v>
      </c>
      <c r="K22" s="47"/>
      <c r="L22" s="47"/>
      <c r="M22" s="126">
        <v>217</v>
      </c>
      <c r="N22" s="312">
        <f>consumption!AG34</f>
        <v>9.0416666666666661</v>
      </c>
      <c r="O22" s="126">
        <v>0</v>
      </c>
      <c r="P22" s="278">
        <f>consumption!AE33</f>
        <v>0</v>
      </c>
      <c r="Q22" s="296">
        <f>consumption!Z34</f>
        <v>78</v>
      </c>
      <c r="R22" s="316">
        <f>consumption!AA34</f>
        <v>21.885416666666668</v>
      </c>
      <c r="S22" s="277">
        <f>consumption!V34+consumption!X34+consumption!AB34</f>
        <v>5</v>
      </c>
      <c r="T22" s="278">
        <f>consumption!W34+consumption!Y34+consumption!AC34</f>
        <v>7.2916666666666671E-2</v>
      </c>
      <c r="U22" s="49">
        <f t="shared" ref="U22" si="7">E22/C22</f>
        <v>0.41176470588235292</v>
      </c>
      <c r="V22" s="50">
        <f t="shared" ref="V22" si="8">(((J22)/F22)*24*31)/1000</f>
        <v>0.19336772571428643</v>
      </c>
    </row>
    <row r="23" spans="1:22" ht="15.75">
      <c r="A23" s="13">
        <v>19.450812660393499</v>
      </c>
      <c r="B23" s="18" t="s">
        <v>266</v>
      </c>
      <c r="C23" s="26">
        <v>170</v>
      </c>
      <c r="D23" s="26">
        <v>3.238</v>
      </c>
      <c r="E23" s="277">
        <f>consumption!J34</f>
        <v>200</v>
      </c>
      <c r="F23" s="271">
        <f t="shared" si="5"/>
        <v>3.3333333333333335</v>
      </c>
      <c r="G23" s="26"/>
      <c r="H23" s="26"/>
      <c r="I23" s="29"/>
      <c r="J23" s="125">
        <f>consumption!I34/1000000</f>
        <v>0.57442000000000015</v>
      </c>
      <c r="K23" s="47"/>
      <c r="L23" s="47"/>
      <c r="M23" s="126">
        <v>217</v>
      </c>
      <c r="N23" s="312">
        <f>consumption!AG28</f>
        <v>9.0416666666666661</v>
      </c>
      <c r="O23" s="126">
        <v>0</v>
      </c>
      <c r="P23" s="278">
        <f>consumption!AE34</f>
        <v>0</v>
      </c>
      <c r="Q23" s="296">
        <f>consumption!Z28</f>
        <v>77</v>
      </c>
      <c r="R23" s="316">
        <f>consumption!AA28</f>
        <v>21.371527777777775</v>
      </c>
      <c r="S23" s="277">
        <f>consumption!V28+consumption!X28+consumption!AB28</f>
        <v>12</v>
      </c>
      <c r="T23" s="278">
        <f>consumption!W28+consumption!Y28+consumption!AA28</f>
        <v>21.958333333333332</v>
      </c>
      <c r="U23" s="49">
        <f t="shared" si="3"/>
        <v>1.1764705882352942</v>
      </c>
      <c r="V23" s="50">
        <f t="shared" si="4"/>
        <v>0.12821054400000004</v>
      </c>
    </row>
    <row r="24" spans="1:22">
      <c r="S24" s="36"/>
      <c r="T24" s="37"/>
    </row>
    <row r="25" spans="1:22" ht="18.75">
      <c r="B25" s="20" t="s">
        <v>99</v>
      </c>
      <c r="J25" s="21"/>
      <c r="S25" s="36"/>
      <c r="T25" s="37"/>
    </row>
    <row r="26" spans="1:22">
      <c r="B26" s="424" t="s">
        <v>100</v>
      </c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O26" s="61"/>
    </row>
    <row r="27" spans="1:22">
      <c r="B27" s="429" t="s">
        <v>101</v>
      </c>
      <c r="C27" s="429"/>
      <c r="D27" s="429"/>
      <c r="E27" s="429"/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29"/>
      <c r="V27" t="s">
        <v>102</v>
      </c>
    </row>
    <row r="29" spans="1:22">
      <c r="L29" s="23"/>
    </row>
    <row r="30" spans="1:22">
      <c r="U30" s="24"/>
    </row>
    <row r="31" spans="1:22">
      <c r="E31" s="24" t="s">
        <v>169</v>
      </c>
      <c r="J31" s="24"/>
      <c r="R31" s="24" t="s">
        <v>258</v>
      </c>
      <c r="U31" s="24"/>
    </row>
    <row r="32" spans="1:22">
      <c r="E32" s="24" t="s">
        <v>170</v>
      </c>
      <c r="I32" s="119"/>
      <c r="J32" s="24"/>
      <c r="K32" s="119"/>
      <c r="Q32" s="119" t="s">
        <v>259</v>
      </c>
      <c r="R32" s="24"/>
      <c r="S32" s="119"/>
      <c r="U32" s="24"/>
    </row>
    <row r="33" spans="5:18">
      <c r="E33" s="24" t="s">
        <v>103</v>
      </c>
      <c r="J33" s="24"/>
      <c r="R33" s="24" t="s">
        <v>257</v>
      </c>
    </row>
  </sheetData>
  <mergeCells count="44">
    <mergeCell ref="S8:S9"/>
    <mergeCell ref="T8:T9"/>
    <mergeCell ref="A3:V3"/>
    <mergeCell ref="A6:A10"/>
    <mergeCell ref="B6:B9"/>
    <mergeCell ref="C6:D6"/>
    <mergeCell ref="E6:H6"/>
    <mergeCell ref="I6:J6"/>
    <mergeCell ref="K6:L6"/>
    <mergeCell ref="M6:P6"/>
    <mergeCell ref="Q6:T6"/>
    <mergeCell ref="U6:U9"/>
    <mergeCell ref="V6:V9"/>
    <mergeCell ref="C7:C9"/>
    <mergeCell ref="D7:D9"/>
    <mergeCell ref="E7:F8"/>
    <mergeCell ref="G7:H8"/>
    <mergeCell ref="I7:I9"/>
    <mergeCell ref="J7:J9"/>
    <mergeCell ref="K7:K9"/>
    <mergeCell ref="L7:L9"/>
    <mergeCell ref="M7:N7"/>
    <mergeCell ref="O7:P7"/>
    <mergeCell ref="Q7:R7"/>
    <mergeCell ref="S7:T7"/>
    <mergeCell ref="B27:R27"/>
    <mergeCell ref="N8:N9"/>
    <mergeCell ref="O8:O9"/>
    <mergeCell ref="P8:P9"/>
    <mergeCell ref="Q8:Q9"/>
    <mergeCell ref="R8:R9"/>
    <mergeCell ref="Q10:R10"/>
    <mergeCell ref="M8:M9"/>
    <mergeCell ref="S10:T10"/>
    <mergeCell ref="O19:P19"/>
    <mergeCell ref="O21:P21"/>
    <mergeCell ref="B26:H26"/>
    <mergeCell ref="I26:M26"/>
    <mergeCell ref="Y12:Z12"/>
    <mergeCell ref="Y13:Y14"/>
    <mergeCell ref="Z13:Z14"/>
    <mergeCell ref="Y15:Z15"/>
    <mergeCell ref="O18:P18"/>
    <mergeCell ref="O15:P15"/>
  </mergeCells>
  <printOptions horizontalCentered="1" verticalCentered="1"/>
  <pageMargins left="0" right="0" top="0.47" bottom="0.55000000000000004" header="0.19" footer="0.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0"/>
  <sheetViews>
    <sheetView workbookViewId="0">
      <selection activeCell="F31" sqref="F31:G32"/>
    </sheetView>
  </sheetViews>
  <sheetFormatPr defaultRowHeight="15"/>
  <cols>
    <col min="1" max="1" width="8.28515625" customWidth="1"/>
    <col min="2" max="2" width="27.5703125" customWidth="1"/>
    <col min="3" max="3" width="17.140625" customWidth="1"/>
    <col min="4" max="4" width="16.140625" customWidth="1"/>
    <col min="5" max="5" width="14.42578125" bestFit="1" customWidth="1"/>
    <col min="6" max="6" width="14.5703125" customWidth="1"/>
    <col min="7" max="7" width="21" customWidth="1"/>
  </cols>
  <sheetData>
    <row r="1" spans="1:12" ht="23.25">
      <c r="A1" s="206" t="s">
        <v>317</v>
      </c>
    </row>
    <row r="2" spans="1:12" ht="15.75">
      <c r="A2" s="458" t="s">
        <v>400</v>
      </c>
      <c r="B2" s="458"/>
      <c r="C2" s="458"/>
      <c r="D2" s="458"/>
      <c r="E2" s="458"/>
      <c r="F2" s="458"/>
      <c r="G2" s="458"/>
    </row>
    <row r="3" spans="1:12" ht="15.75">
      <c r="A3" s="207" t="s">
        <v>318</v>
      </c>
      <c r="B3" s="208" t="s">
        <v>319</v>
      </c>
      <c r="C3" s="208" t="s">
        <v>320</v>
      </c>
      <c r="D3" s="207" t="s">
        <v>321</v>
      </c>
      <c r="E3" s="209" t="s">
        <v>322</v>
      </c>
      <c r="F3" s="209" t="s">
        <v>323</v>
      </c>
      <c r="G3" s="209" t="s">
        <v>302</v>
      </c>
    </row>
    <row r="4" spans="1:12" ht="18.75">
      <c r="A4" s="210">
        <v>1</v>
      </c>
      <c r="B4" s="263" t="s">
        <v>367</v>
      </c>
      <c r="C4" s="264">
        <f>consumption!E14</f>
        <v>1073526</v>
      </c>
      <c r="D4" s="264">
        <f>consumption!F14</f>
        <v>1070902</v>
      </c>
      <c r="E4" s="265">
        <f>C4-D4</f>
        <v>2624</v>
      </c>
      <c r="F4" s="266">
        <v>2000</v>
      </c>
      <c r="G4" s="266">
        <f>E4*F4</f>
        <v>5248000</v>
      </c>
    </row>
    <row r="5" spans="1:12" ht="15.75">
      <c r="A5" s="210">
        <v>2</v>
      </c>
      <c r="B5" s="213" t="s">
        <v>23</v>
      </c>
      <c r="C5" s="226">
        <f>consumption!E15</f>
        <v>844622</v>
      </c>
      <c r="D5" s="226">
        <f>consumption!F15</f>
        <v>844622</v>
      </c>
      <c r="E5" s="211">
        <f>C5-D5</f>
        <v>0</v>
      </c>
      <c r="F5" s="211">
        <f>consumption!H15</f>
        <v>2000</v>
      </c>
      <c r="G5" s="211">
        <f>E5*F5</f>
        <v>0</v>
      </c>
    </row>
    <row r="6" spans="1:12" ht="18">
      <c r="A6" s="210"/>
      <c r="B6" s="459" t="s">
        <v>24</v>
      </c>
      <c r="C6" s="460"/>
      <c r="D6" s="460"/>
      <c r="E6" s="460"/>
      <c r="F6" s="461"/>
      <c r="G6" s="212">
        <f>G4-G5</f>
        <v>5248000</v>
      </c>
    </row>
    <row r="7" spans="1:12" ht="15.75">
      <c r="A7" s="210">
        <v>5</v>
      </c>
      <c r="B7" s="213" t="s">
        <v>324</v>
      </c>
      <c r="C7" s="221">
        <f>consumption!E17</f>
        <v>170572.9</v>
      </c>
      <c r="D7" s="221">
        <f>consumption!F17</f>
        <v>169134.3</v>
      </c>
      <c r="E7" s="211">
        <f>C7-D7</f>
        <v>1438.6000000000058</v>
      </c>
      <c r="F7" s="211">
        <f>consumption!H17</f>
        <v>2000</v>
      </c>
      <c r="G7" s="211">
        <f>E7*F7</f>
        <v>2877200.0000000116</v>
      </c>
    </row>
    <row r="8" spans="1:12" ht="15.75">
      <c r="A8" s="210">
        <v>6</v>
      </c>
      <c r="B8" s="213" t="s">
        <v>325</v>
      </c>
      <c r="C8" s="211">
        <f>consumption!E18</f>
        <v>242641</v>
      </c>
      <c r="D8" s="211">
        <f>consumption!F18</f>
        <v>240269.1</v>
      </c>
      <c r="E8" s="211">
        <f>C8-D8</f>
        <v>2371.8999999999942</v>
      </c>
      <c r="F8" s="211">
        <f>consumption!H18</f>
        <v>1000</v>
      </c>
      <c r="G8" s="211">
        <f>E8*F8</f>
        <v>2371899.9999999944</v>
      </c>
    </row>
    <row r="9" spans="1:12" ht="15.75">
      <c r="A9" s="459" t="s">
        <v>24</v>
      </c>
      <c r="B9" s="460"/>
      <c r="C9" s="460"/>
      <c r="D9" s="460"/>
      <c r="E9" s="460"/>
      <c r="F9" s="461"/>
      <c r="G9" s="261">
        <f>G7+G8</f>
        <v>5249100.0000000056</v>
      </c>
      <c r="L9" t="s">
        <v>102</v>
      </c>
    </row>
    <row r="10" spans="1:12" ht="15.75">
      <c r="A10" s="459"/>
      <c r="B10" s="460"/>
      <c r="C10" s="460"/>
      <c r="D10" s="460"/>
      <c r="E10" s="460"/>
      <c r="F10" s="461"/>
      <c r="G10" s="210"/>
    </row>
    <row r="11" spans="1:12" ht="15.75">
      <c r="A11" s="210">
        <v>7</v>
      </c>
      <c r="B11" s="213" t="s">
        <v>326</v>
      </c>
      <c r="C11" s="214">
        <f>consumption!E20</f>
        <v>145.97300000000001</v>
      </c>
      <c r="D11" s="214">
        <f>consumption!F20</f>
        <v>110.673</v>
      </c>
      <c r="E11" s="211">
        <f>C11-D11</f>
        <v>35.300000000000011</v>
      </c>
      <c r="F11" s="211">
        <f>consumption!H20</f>
        <v>80000</v>
      </c>
      <c r="G11" s="211">
        <f>F11*E11</f>
        <v>2824000.0000000009</v>
      </c>
    </row>
    <row r="12" spans="1:12" ht="15.75">
      <c r="A12" s="210"/>
      <c r="B12" s="213" t="s">
        <v>342</v>
      </c>
      <c r="C12" s="214">
        <f>consumption!E21</f>
        <v>0</v>
      </c>
      <c r="D12" s="214">
        <f>consumption!F21</f>
        <v>0</v>
      </c>
      <c r="E12" s="211">
        <f>C12-D12</f>
        <v>0</v>
      </c>
      <c r="F12" s="211">
        <f>consumption!H21</f>
        <v>80000</v>
      </c>
      <c r="G12" s="211">
        <f>F12*E12</f>
        <v>0</v>
      </c>
    </row>
    <row r="13" spans="1:12" ht="15.75">
      <c r="A13" s="210"/>
      <c r="B13" s="213" t="s">
        <v>353</v>
      </c>
      <c r="C13" s="214"/>
      <c r="D13" s="214"/>
      <c r="E13" s="211"/>
      <c r="F13" s="211"/>
      <c r="G13" s="211">
        <f>G11-G12</f>
        <v>2824000.0000000009</v>
      </c>
    </row>
    <row r="14" spans="1:12" ht="15.75">
      <c r="A14" s="210">
        <v>8</v>
      </c>
      <c r="B14" s="213" t="s">
        <v>327</v>
      </c>
      <c r="C14" s="214">
        <f>consumption!E30</f>
        <v>1109.1289999999999</v>
      </c>
      <c r="D14" s="214">
        <f>consumption!F30</f>
        <v>1079.6500000000001</v>
      </c>
      <c r="E14" s="211">
        <f>C14-D14</f>
        <v>29.478999999999814</v>
      </c>
      <c r="F14" s="211">
        <f>consumption!H30</f>
        <v>80000</v>
      </c>
      <c r="G14" s="211">
        <f>F14*E14</f>
        <v>2358319.9999999851</v>
      </c>
    </row>
    <row r="15" spans="1:12" ht="15.75">
      <c r="A15" s="459" t="s">
        <v>24</v>
      </c>
      <c r="B15" s="460"/>
      <c r="C15" s="460"/>
      <c r="D15" s="460"/>
      <c r="E15" s="460"/>
      <c r="F15" s="461"/>
      <c r="G15" s="262">
        <f>G13+G14</f>
        <v>5182319.999999986</v>
      </c>
    </row>
    <row r="16" spans="1:12" ht="15.75">
      <c r="A16" s="210">
        <v>9</v>
      </c>
      <c r="B16" s="213" t="s">
        <v>344</v>
      </c>
      <c r="C16" s="214">
        <f>consumption!E23</f>
        <v>2046.4770000000001</v>
      </c>
      <c r="D16" s="214">
        <f>consumption!F23</f>
        <v>2025.3530000000001</v>
      </c>
      <c r="E16" s="211">
        <f t="shared" ref="E16:E21" si="0">C16-D16</f>
        <v>21.124000000000024</v>
      </c>
      <c r="F16" s="214">
        <f>consumption!H23</f>
        <v>20000</v>
      </c>
      <c r="G16" s="211">
        <f t="shared" ref="G16:G21" si="1">E16*F16</f>
        <v>422480.00000000047</v>
      </c>
    </row>
    <row r="17" spans="1:7" ht="15.75">
      <c r="A17" s="210">
        <v>10</v>
      </c>
      <c r="B17" s="213" t="s">
        <v>345</v>
      </c>
      <c r="C17" s="214">
        <f>consumption!E24</f>
        <v>1136.413</v>
      </c>
      <c r="D17" s="214">
        <f>consumption!F24</f>
        <v>1107.7059999999999</v>
      </c>
      <c r="E17" s="211">
        <f t="shared" si="0"/>
        <v>28.707000000000107</v>
      </c>
      <c r="F17" s="214">
        <f>consumption!H24</f>
        <v>20000</v>
      </c>
      <c r="G17" s="211">
        <f t="shared" si="1"/>
        <v>574140.0000000021</v>
      </c>
    </row>
    <row r="18" spans="1:7" ht="15.75">
      <c r="A18" s="210">
        <v>11</v>
      </c>
      <c r="B18" s="213" t="s">
        <v>346</v>
      </c>
      <c r="C18" s="214">
        <f>consumption!E25</f>
        <v>890.404</v>
      </c>
      <c r="D18" s="214">
        <f>consumption!F25</f>
        <v>857.18499999999995</v>
      </c>
      <c r="E18" s="211">
        <f t="shared" si="0"/>
        <v>33.219000000000051</v>
      </c>
      <c r="F18" s="214">
        <f>consumption!H25</f>
        <v>20000</v>
      </c>
      <c r="G18" s="211">
        <f t="shared" si="1"/>
        <v>664380.00000000105</v>
      </c>
    </row>
    <row r="19" spans="1:7" ht="15.75">
      <c r="A19" s="210">
        <v>12</v>
      </c>
      <c r="B19" s="213" t="s">
        <v>347</v>
      </c>
      <c r="C19" s="214">
        <f>consumption!E26</f>
        <v>137.114</v>
      </c>
      <c r="D19" s="214">
        <f>consumption!F26</f>
        <v>107.23099999999999</v>
      </c>
      <c r="E19" s="211">
        <f t="shared" si="0"/>
        <v>29.88300000000001</v>
      </c>
      <c r="F19" s="214">
        <f>consumption!H28</f>
        <v>20000</v>
      </c>
      <c r="G19" s="211">
        <f t="shared" si="1"/>
        <v>597660.00000000023</v>
      </c>
    </row>
    <row r="20" spans="1:7" ht="15.75">
      <c r="A20" s="210"/>
      <c r="B20" s="213" t="s">
        <v>343</v>
      </c>
      <c r="C20" s="214">
        <f>consumption!E27</f>
        <v>0</v>
      </c>
      <c r="D20" s="214">
        <f>consumption!F27</f>
        <v>0</v>
      </c>
      <c r="E20" s="211">
        <f t="shared" si="0"/>
        <v>0</v>
      </c>
      <c r="F20" s="214">
        <f>consumption!H27</f>
        <v>20000</v>
      </c>
      <c r="G20" s="211">
        <f t="shared" si="1"/>
        <v>0</v>
      </c>
    </row>
    <row r="21" spans="1:7" ht="15.75">
      <c r="A21" s="210">
        <v>13</v>
      </c>
      <c r="B21" s="213" t="s">
        <v>348</v>
      </c>
      <c r="C21" s="214">
        <f>consumption!E28</f>
        <v>994.01199999999994</v>
      </c>
      <c r="D21" s="214">
        <f>consumption!F28</f>
        <v>966.45899999999995</v>
      </c>
      <c r="E21" s="211">
        <f t="shared" si="0"/>
        <v>27.552999999999997</v>
      </c>
      <c r="F21" s="214">
        <f>consumption!H28</f>
        <v>20000</v>
      </c>
      <c r="G21" s="211">
        <f t="shared" si="1"/>
        <v>551060</v>
      </c>
    </row>
    <row r="22" spans="1:7" ht="15.75">
      <c r="A22" s="459" t="s">
        <v>24</v>
      </c>
      <c r="B22" s="460"/>
      <c r="C22" s="460"/>
      <c r="D22" s="460"/>
      <c r="E22" s="460"/>
      <c r="F22" s="461"/>
      <c r="G22" s="262">
        <f>G16+G17+G18+G19+G20+G21</f>
        <v>2809720.0000000037</v>
      </c>
    </row>
    <row r="23" spans="1:7" ht="15.75">
      <c r="A23" s="210">
        <v>14</v>
      </c>
      <c r="B23" s="213" t="s">
        <v>349</v>
      </c>
      <c r="C23" s="214">
        <f>consumption!E31</f>
        <v>1225.759</v>
      </c>
      <c r="D23" s="214">
        <f>consumption!F31</f>
        <v>1183.663</v>
      </c>
      <c r="E23" s="214">
        <f>C23-D23</f>
        <v>42.096000000000004</v>
      </c>
      <c r="F23" s="214">
        <f>consumption!H31</f>
        <v>20000</v>
      </c>
      <c r="G23" s="214">
        <f t="shared" ref="G23:G26" si="2">E23*F23</f>
        <v>841920.00000000012</v>
      </c>
    </row>
    <row r="24" spans="1:7" ht="15.75">
      <c r="A24" s="210">
        <v>15</v>
      </c>
      <c r="B24" s="213" t="s">
        <v>350</v>
      </c>
      <c r="C24" s="214">
        <f>consumption!E32</f>
        <v>1132.932</v>
      </c>
      <c r="D24" s="214">
        <f>consumption!F32</f>
        <v>1100.9290000000001</v>
      </c>
      <c r="E24" s="214">
        <f>C24-D24</f>
        <v>32.002999999999929</v>
      </c>
      <c r="F24" s="214">
        <f>consumption!H32</f>
        <v>20000</v>
      </c>
      <c r="G24" s="214">
        <f t="shared" si="2"/>
        <v>640059.9999999986</v>
      </c>
    </row>
    <row r="25" spans="1:7" ht="15.75">
      <c r="A25" s="210">
        <v>16</v>
      </c>
      <c r="B25" s="213" t="s">
        <v>351</v>
      </c>
      <c r="C25" s="214">
        <f>consumption!E33</f>
        <v>1011.801</v>
      </c>
      <c r="D25" s="214">
        <f>consumption!F33</f>
        <v>996.64</v>
      </c>
      <c r="E25" s="214">
        <f>C25-D25</f>
        <v>15.161000000000058</v>
      </c>
      <c r="F25" s="214">
        <v>20000</v>
      </c>
      <c r="G25" s="214">
        <f t="shared" si="2"/>
        <v>303220.00000000116</v>
      </c>
    </row>
    <row r="26" spans="1:7" ht="15.75">
      <c r="A26" s="210">
        <v>17</v>
      </c>
      <c r="B26" s="213" t="s">
        <v>352</v>
      </c>
      <c r="C26" s="214">
        <f>consumption!E34</f>
        <v>40.377000000000002</v>
      </c>
      <c r="D26" s="214">
        <f>consumption!F34</f>
        <v>11.656000000000001</v>
      </c>
      <c r="E26" s="214">
        <f>C26-D26</f>
        <v>28.721000000000004</v>
      </c>
      <c r="F26" s="214">
        <f>consumption!H34</f>
        <v>20000</v>
      </c>
      <c r="G26" s="214">
        <f t="shared" si="2"/>
        <v>574420.00000000012</v>
      </c>
    </row>
    <row r="27" spans="1:7" ht="15.75">
      <c r="A27" s="455" t="s">
        <v>24</v>
      </c>
      <c r="B27" s="456"/>
      <c r="C27" s="456"/>
      <c r="D27" s="456"/>
      <c r="E27" s="456"/>
      <c r="F27" s="457"/>
      <c r="G27" s="262">
        <f>G23+G24+G25+G26</f>
        <v>2359620</v>
      </c>
    </row>
    <row r="28" spans="1:7" ht="18">
      <c r="A28" s="215"/>
      <c r="B28" s="216"/>
      <c r="C28" s="216"/>
      <c r="D28" s="452" t="s">
        <v>328</v>
      </c>
      <c r="E28" s="452"/>
      <c r="F28" s="452"/>
      <c r="G28" s="267">
        <f>G22+G27</f>
        <v>5169340.0000000037</v>
      </c>
    </row>
    <row r="29" spans="1:7" ht="18">
      <c r="A29" s="215"/>
      <c r="B29" s="216"/>
      <c r="C29" s="216"/>
      <c r="D29" s="218"/>
      <c r="E29" s="218"/>
      <c r="F29" s="218"/>
      <c r="G29" s="217"/>
    </row>
    <row r="30" spans="1:7" ht="18">
      <c r="A30" s="209" t="s">
        <v>318</v>
      </c>
      <c r="B30" s="453" t="s">
        <v>329</v>
      </c>
      <c r="C30" s="453"/>
      <c r="D30" s="453"/>
      <c r="E30" s="453"/>
      <c r="F30" s="454" t="s">
        <v>330</v>
      </c>
      <c r="G30" s="454"/>
    </row>
    <row r="31" spans="1:7">
      <c r="A31" s="443">
        <v>1</v>
      </c>
      <c r="B31" s="443" t="s">
        <v>331</v>
      </c>
      <c r="C31" s="443"/>
      <c r="D31" s="443"/>
      <c r="E31" s="443"/>
      <c r="F31" s="444">
        <f>((G6-G9)/G6*100)/100</f>
        <v>-2.0960365853765013E-4</v>
      </c>
      <c r="G31" s="445"/>
    </row>
    <row r="32" spans="1:7">
      <c r="A32" s="443"/>
      <c r="B32" s="443"/>
      <c r="C32" s="443"/>
      <c r="D32" s="443"/>
      <c r="E32" s="443"/>
      <c r="F32" s="446"/>
      <c r="G32" s="447"/>
    </row>
    <row r="33" spans="1:9">
      <c r="A33" s="443">
        <v>2</v>
      </c>
      <c r="B33" s="443" t="s">
        <v>332</v>
      </c>
      <c r="C33" s="443"/>
      <c r="D33" s="443"/>
      <c r="E33" s="443"/>
      <c r="F33" s="444">
        <f>((G7-G13)/G7*100)/100</f>
        <v>1.8490198804396809E-2</v>
      </c>
      <c r="G33" s="445"/>
    </row>
    <row r="34" spans="1:9">
      <c r="A34" s="443"/>
      <c r="B34" s="443"/>
      <c r="C34" s="443"/>
      <c r="D34" s="443"/>
      <c r="E34" s="443"/>
      <c r="F34" s="446"/>
      <c r="G34" s="447"/>
    </row>
    <row r="35" spans="1:9">
      <c r="A35" s="443">
        <v>3</v>
      </c>
      <c r="B35" s="443" t="s">
        <v>333</v>
      </c>
      <c r="C35" s="443"/>
      <c r="D35" s="443"/>
      <c r="E35" s="443"/>
      <c r="F35" s="444">
        <f>((G8-G14)/G8*100)/100</f>
        <v>5.7253678485641672E-3</v>
      </c>
      <c r="G35" s="445"/>
    </row>
    <row r="36" spans="1:9">
      <c r="A36" s="443"/>
      <c r="B36" s="443"/>
      <c r="C36" s="443"/>
      <c r="D36" s="443"/>
      <c r="E36" s="443"/>
      <c r="F36" s="446"/>
      <c r="G36" s="447"/>
    </row>
    <row r="37" spans="1:9">
      <c r="A37" s="443">
        <v>4</v>
      </c>
      <c r="B37" s="443" t="s">
        <v>334</v>
      </c>
      <c r="C37" s="443"/>
      <c r="D37" s="443"/>
      <c r="E37" s="443"/>
      <c r="F37" s="444">
        <f>((G13-G22)/G13*100)/100</f>
        <v>5.0566572237950433E-3</v>
      </c>
      <c r="G37" s="445"/>
    </row>
    <row r="38" spans="1:9">
      <c r="A38" s="443"/>
      <c r="B38" s="443"/>
      <c r="C38" s="443"/>
      <c r="D38" s="443"/>
      <c r="E38" s="443"/>
      <c r="F38" s="446"/>
      <c r="G38" s="447"/>
    </row>
    <row r="39" spans="1:9">
      <c r="A39" s="448">
        <v>5</v>
      </c>
      <c r="B39" s="449" t="s">
        <v>335</v>
      </c>
      <c r="C39" s="450"/>
      <c r="D39" s="450"/>
      <c r="E39" s="445"/>
      <c r="F39" s="444">
        <f>((G14-G27)/G14*100)/100</f>
        <v>-5.5123986567340712E-4</v>
      </c>
      <c r="G39" s="445"/>
    </row>
    <row r="40" spans="1:9">
      <c r="A40" s="448"/>
      <c r="B40" s="446"/>
      <c r="C40" s="451"/>
      <c r="D40" s="451"/>
      <c r="E40" s="447"/>
      <c r="F40" s="446"/>
      <c r="G40" s="447"/>
    </row>
    <row r="41" spans="1:9">
      <c r="A41" s="443">
        <v>6</v>
      </c>
      <c r="B41" s="443" t="s">
        <v>336</v>
      </c>
      <c r="C41" s="443"/>
      <c r="D41" s="443"/>
      <c r="E41" s="443"/>
      <c r="F41" s="444">
        <f>((G9-G15)/G9*100)/100</f>
        <v>1.2722180945308623E-2</v>
      </c>
      <c r="G41" s="445"/>
    </row>
    <row r="42" spans="1:9">
      <c r="A42" s="443"/>
      <c r="B42" s="443"/>
      <c r="C42" s="443"/>
      <c r="D42" s="443"/>
      <c r="E42" s="443"/>
      <c r="F42" s="446"/>
      <c r="G42" s="447"/>
    </row>
    <row r="43" spans="1:9">
      <c r="A43" s="443">
        <v>7</v>
      </c>
      <c r="B43" s="443" t="s">
        <v>337</v>
      </c>
      <c r="C43" s="443"/>
      <c r="D43" s="443"/>
      <c r="E43" s="443"/>
      <c r="F43" s="444">
        <f>((G6-G15)/G6*100)/100</f>
        <v>1.2515243902441686E-2</v>
      </c>
      <c r="G43" s="445"/>
    </row>
    <row r="44" spans="1:9">
      <c r="A44" s="443"/>
      <c r="B44" s="443"/>
      <c r="C44" s="443"/>
      <c r="D44" s="443"/>
      <c r="E44" s="443"/>
      <c r="F44" s="446"/>
      <c r="G44" s="447"/>
    </row>
    <row r="48" spans="1:9">
      <c r="A48" s="441" t="s">
        <v>338</v>
      </c>
      <c r="B48" s="441"/>
      <c r="C48" s="441"/>
      <c r="F48" s="441" t="s">
        <v>256</v>
      </c>
      <c r="G48" s="441"/>
      <c r="H48" s="219"/>
      <c r="I48" s="219"/>
    </row>
    <row r="49" spans="1:9">
      <c r="A49" s="441" t="s">
        <v>339</v>
      </c>
      <c r="B49" s="441"/>
      <c r="C49" s="441"/>
      <c r="F49" s="441" t="s">
        <v>340</v>
      </c>
      <c r="G49" s="441"/>
      <c r="H49" s="219"/>
      <c r="I49" s="219"/>
    </row>
    <row r="50" spans="1:9">
      <c r="A50" s="442" t="s">
        <v>341</v>
      </c>
      <c r="B50" s="442"/>
      <c r="C50" s="442"/>
      <c r="F50" s="442" t="s">
        <v>109</v>
      </c>
      <c r="G50" s="442"/>
      <c r="H50" s="220"/>
    </row>
  </sheetData>
  <mergeCells count="37">
    <mergeCell ref="A27:F27"/>
    <mergeCell ref="A2:G2"/>
    <mergeCell ref="B6:F6"/>
    <mergeCell ref="A10:F10"/>
    <mergeCell ref="A15:F15"/>
    <mergeCell ref="A22:F22"/>
    <mergeCell ref="A9:F9"/>
    <mergeCell ref="D28:F28"/>
    <mergeCell ref="B30:E30"/>
    <mergeCell ref="F30:G30"/>
    <mergeCell ref="A31:A32"/>
    <mergeCell ref="B31:E32"/>
    <mergeCell ref="F31:G32"/>
    <mergeCell ref="A33:A34"/>
    <mergeCell ref="B33:E34"/>
    <mergeCell ref="F33:G34"/>
    <mergeCell ref="A35:A36"/>
    <mergeCell ref="B35:E36"/>
    <mergeCell ref="F35:G36"/>
    <mergeCell ref="A37:A38"/>
    <mergeCell ref="B37:E38"/>
    <mergeCell ref="F37:G38"/>
    <mergeCell ref="A39:A40"/>
    <mergeCell ref="B39:E40"/>
    <mergeCell ref="F39:G40"/>
    <mergeCell ref="A41:A42"/>
    <mergeCell ref="B41:E42"/>
    <mergeCell ref="F41:G42"/>
    <mergeCell ref="A43:A44"/>
    <mergeCell ref="B43:E44"/>
    <mergeCell ref="F43:G44"/>
    <mergeCell ref="A48:C48"/>
    <mergeCell ref="F48:G48"/>
    <mergeCell ref="A49:C49"/>
    <mergeCell ref="F49:G49"/>
    <mergeCell ref="A50:C50"/>
    <mergeCell ref="F50:G50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0"/>
  <sheetViews>
    <sheetView topLeftCell="E1" zoomScale="115" zoomScaleNormal="115" workbookViewId="0">
      <selection activeCell="U12" sqref="U12"/>
    </sheetView>
  </sheetViews>
  <sheetFormatPr defaultRowHeight="15"/>
  <cols>
    <col min="2" max="2" width="12.5703125" customWidth="1"/>
    <col min="3" max="3" width="10.42578125" customWidth="1"/>
    <col min="4" max="4" width="23.42578125" customWidth="1"/>
    <col min="6" max="6" width="9.28515625" customWidth="1"/>
    <col min="7" max="7" width="9.5703125" customWidth="1"/>
    <col min="8" max="8" width="7.5703125" customWidth="1"/>
    <col min="9" max="9" width="9.42578125" customWidth="1"/>
    <col min="10" max="11" width="7.5703125" customWidth="1"/>
    <col min="12" max="13" width="9.140625" customWidth="1"/>
    <col min="14" max="14" width="7.5703125" customWidth="1"/>
    <col min="15" max="15" width="8.5703125" customWidth="1"/>
    <col min="16" max="17" width="7.5703125" customWidth="1"/>
    <col min="18" max="18" width="9" customWidth="1"/>
    <col min="19" max="20" width="7.5703125" customWidth="1"/>
    <col min="21" max="21" width="9.140625" customWidth="1"/>
    <col min="22" max="22" width="7.5703125" customWidth="1"/>
  </cols>
  <sheetData>
    <row r="1" spans="1:22" ht="39" customHeight="1"/>
    <row r="2" spans="1:22">
      <c r="A2" s="464" t="s">
        <v>401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</row>
    <row r="3" spans="1:22">
      <c r="A3" s="465"/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</row>
    <row r="4" spans="1:22" ht="15" customHeight="1">
      <c r="A4" s="466" t="s">
        <v>155</v>
      </c>
      <c r="B4" s="466" t="s">
        <v>156</v>
      </c>
      <c r="C4" s="467" t="s">
        <v>157</v>
      </c>
      <c r="D4" s="466" t="s">
        <v>158</v>
      </c>
      <c r="E4" s="469" t="s">
        <v>159</v>
      </c>
      <c r="F4" s="469"/>
      <c r="G4" s="469"/>
      <c r="H4" s="469"/>
      <c r="I4" s="469"/>
      <c r="J4" s="469"/>
      <c r="K4" s="470" t="s">
        <v>160</v>
      </c>
      <c r="L4" s="470"/>
      <c r="M4" s="470"/>
      <c r="N4" s="470"/>
      <c r="O4" s="470"/>
      <c r="P4" s="470"/>
      <c r="Q4" s="471" t="s">
        <v>161</v>
      </c>
      <c r="R4" s="471"/>
      <c r="S4" s="471"/>
      <c r="T4" s="471"/>
      <c r="U4" s="471"/>
      <c r="V4" s="471"/>
    </row>
    <row r="5" spans="1:22" ht="39.75" customHeight="1" thickBot="1">
      <c r="A5" s="466"/>
      <c r="B5" s="467"/>
      <c r="C5" s="468"/>
      <c r="D5" s="466"/>
      <c r="E5" s="66" t="s">
        <v>162</v>
      </c>
      <c r="F5" s="66" t="s">
        <v>43</v>
      </c>
      <c r="G5" s="66" t="s">
        <v>163</v>
      </c>
      <c r="H5" s="66" t="s">
        <v>164</v>
      </c>
      <c r="I5" s="66" t="s">
        <v>43</v>
      </c>
      <c r="J5" s="66" t="s">
        <v>163</v>
      </c>
      <c r="K5" s="67" t="s">
        <v>162</v>
      </c>
      <c r="L5" s="67" t="s">
        <v>43</v>
      </c>
      <c r="M5" s="67" t="s">
        <v>163</v>
      </c>
      <c r="N5" s="67" t="s">
        <v>164</v>
      </c>
      <c r="O5" s="67" t="s">
        <v>43</v>
      </c>
      <c r="P5" s="67" t="s">
        <v>163</v>
      </c>
      <c r="Q5" s="68" t="s">
        <v>162</v>
      </c>
      <c r="R5" s="68" t="s">
        <v>43</v>
      </c>
      <c r="S5" s="68" t="s">
        <v>163</v>
      </c>
      <c r="T5" s="68" t="s">
        <v>164</v>
      </c>
      <c r="U5" s="68" t="s">
        <v>43</v>
      </c>
      <c r="V5" s="68" t="s">
        <v>163</v>
      </c>
    </row>
    <row r="6" spans="1:22" ht="15.75" customHeight="1">
      <c r="A6" s="62">
        <v>1</v>
      </c>
      <c r="B6" s="462" t="s">
        <v>32</v>
      </c>
      <c r="C6" s="472" t="s">
        <v>109</v>
      </c>
      <c r="D6" s="474"/>
      <c r="E6" s="69"/>
      <c r="F6" s="70"/>
      <c r="G6" s="71"/>
      <c r="H6" s="72"/>
      <c r="I6" s="73"/>
      <c r="J6" s="74"/>
      <c r="K6" s="69"/>
      <c r="L6" s="70"/>
      <c r="M6" s="74"/>
      <c r="N6" s="69"/>
      <c r="O6" s="73"/>
      <c r="P6" s="74"/>
      <c r="Q6" s="69"/>
      <c r="R6" s="70"/>
      <c r="S6" s="74"/>
      <c r="T6" s="69"/>
      <c r="U6" s="73"/>
      <c r="V6" s="74"/>
    </row>
    <row r="7" spans="1:22" ht="16.5" customHeight="1" thickBot="1">
      <c r="A7" s="63"/>
      <c r="B7" s="463"/>
      <c r="C7" s="473"/>
      <c r="D7" s="475"/>
      <c r="E7" s="75">
        <v>66.900000000000006</v>
      </c>
      <c r="F7" s="323" t="s">
        <v>410</v>
      </c>
      <c r="G7" s="76">
        <v>0.66666666666666663</v>
      </c>
      <c r="H7" s="75">
        <v>63.5</v>
      </c>
      <c r="I7" s="77" t="s">
        <v>411</v>
      </c>
      <c r="J7" s="76">
        <v>0.25</v>
      </c>
      <c r="K7" s="314">
        <v>11.8</v>
      </c>
      <c r="L7" s="77" t="s">
        <v>410</v>
      </c>
      <c r="M7" s="76">
        <v>0.66666666666666663</v>
      </c>
      <c r="N7" s="75">
        <v>10.7</v>
      </c>
      <c r="O7" s="77" t="s">
        <v>413</v>
      </c>
      <c r="P7" s="76">
        <v>0.20833333333333334</v>
      </c>
      <c r="Q7" s="75">
        <v>11.8</v>
      </c>
      <c r="R7" s="77" t="s">
        <v>410</v>
      </c>
      <c r="S7" s="76">
        <v>0.45833333333333331</v>
      </c>
      <c r="T7" s="75">
        <v>10.7</v>
      </c>
      <c r="U7" s="77" t="s">
        <v>413</v>
      </c>
      <c r="V7" s="81">
        <v>0.20833333333333334</v>
      </c>
    </row>
    <row r="10" spans="1:22">
      <c r="T10" t="s">
        <v>186</v>
      </c>
    </row>
  </sheetData>
  <mergeCells count="11">
    <mergeCell ref="B6:B7"/>
    <mergeCell ref="A2:V3"/>
    <mergeCell ref="A4:A5"/>
    <mergeCell ref="B4:B5"/>
    <mergeCell ref="C4:C5"/>
    <mergeCell ref="D4:D5"/>
    <mergeCell ref="E4:J4"/>
    <mergeCell ref="K4:P4"/>
    <mergeCell ref="Q4:V4"/>
    <mergeCell ref="C6:C7"/>
    <mergeCell ref="D6:D7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6"/>
  <sheetViews>
    <sheetView topLeftCell="A4" workbookViewId="0">
      <selection activeCell="J14" sqref="J14"/>
    </sheetView>
  </sheetViews>
  <sheetFormatPr defaultRowHeight="15"/>
  <cols>
    <col min="1" max="1" width="5.7109375" customWidth="1"/>
    <col min="2" max="2" width="13.28515625" customWidth="1"/>
    <col min="3" max="3" width="32.7109375" customWidth="1"/>
    <col min="4" max="4" width="12.140625" customWidth="1"/>
    <col min="5" max="5" width="11.28515625" customWidth="1"/>
    <col min="6" max="6" width="10.42578125" bestFit="1" customWidth="1"/>
    <col min="7" max="8" width="9.28515625" bestFit="1" customWidth="1"/>
    <col min="9" max="9" width="9.7109375" customWidth="1"/>
    <col min="10" max="10" width="42.42578125" customWidth="1"/>
  </cols>
  <sheetData>
    <row r="1" spans="1:10" ht="47.25" customHeight="1">
      <c r="A1" s="484" t="s">
        <v>402</v>
      </c>
      <c r="B1" s="484"/>
      <c r="C1" s="484"/>
      <c r="D1" s="484"/>
      <c r="E1" s="484"/>
      <c r="F1" s="484"/>
      <c r="G1" s="484"/>
      <c r="H1" s="484"/>
      <c r="I1" s="484"/>
      <c r="J1" s="484"/>
    </row>
    <row r="2" spans="1:10" ht="22.5" customHeight="1">
      <c r="A2" s="485" t="s">
        <v>187</v>
      </c>
      <c r="B2" s="485"/>
      <c r="C2" s="485"/>
      <c r="D2" s="485"/>
      <c r="E2" s="485"/>
      <c r="F2" s="485"/>
      <c r="G2" s="485"/>
      <c r="H2" s="485"/>
      <c r="I2" s="485"/>
      <c r="J2" s="485"/>
    </row>
    <row r="3" spans="1:10" ht="15" customHeight="1">
      <c r="A3" s="477" t="s">
        <v>188</v>
      </c>
      <c r="B3" s="477" t="s">
        <v>13</v>
      </c>
      <c r="C3" s="477" t="s">
        <v>189</v>
      </c>
      <c r="D3" s="479" t="s">
        <v>69</v>
      </c>
      <c r="E3" s="480"/>
      <c r="F3" s="481"/>
      <c r="G3" s="479" t="s">
        <v>190</v>
      </c>
      <c r="H3" s="480"/>
      <c r="I3" s="481"/>
      <c r="J3" s="477" t="s">
        <v>99</v>
      </c>
    </row>
    <row r="4" spans="1:10">
      <c r="A4" s="478"/>
      <c r="B4" s="478"/>
      <c r="C4" s="478"/>
      <c r="D4" s="83" t="s">
        <v>191</v>
      </c>
      <c r="E4" s="83" t="s">
        <v>192</v>
      </c>
      <c r="F4" s="83" t="s">
        <v>154</v>
      </c>
      <c r="G4" s="83" t="s">
        <v>191</v>
      </c>
      <c r="H4" s="83" t="s">
        <v>192</v>
      </c>
      <c r="I4" s="83" t="s">
        <v>154</v>
      </c>
      <c r="J4" s="478"/>
    </row>
    <row r="5" spans="1:10" ht="48" customHeight="1">
      <c r="A5" s="280">
        <v>1</v>
      </c>
      <c r="B5" s="120"/>
      <c r="C5" s="320" t="s">
        <v>414</v>
      </c>
      <c r="D5" s="83"/>
      <c r="E5" s="83"/>
      <c r="F5" s="83"/>
      <c r="G5" s="84"/>
      <c r="H5" s="84"/>
      <c r="I5" s="84"/>
      <c r="J5" s="194" t="s">
        <v>171</v>
      </c>
    </row>
    <row r="6" spans="1:10" ht="24.75" customHeight="1">
      <c r="A6" s="476" t="s">
        <v>376</v>
      </c>
      <c r="B6" s="476"/>
      <c r="C6" s="476"/>
      <c r="D6" s="476"/>
      <c r="E6" s="476"/>
      <c r="F6" s="476"/>
      <c r="G6" s="476"/>
      <c r="H6" s="476"/>
      <c r="I6" s="476"/>
      <c r="J6" s="476"/>
    </row>
    <row r="7" spans="1:10" ht="32.25" customHeight="1">
      <c r="A7" s="477" t="s">
        <v>188</v>
      </c>
      <c r="B7" s="477" t="s">
        <v>13</v>
      </c>
      <c r="C7" s="477" t="s">
        <v>189</v>
      </c>
      <c r="D7" s="479" t="s">
        <v>69</v>
      </c>
      <c r="E7" s="480"/>
      <c r="F7" s="481"/>
      <c r="G7" s="479" t="s">
        <v>190</v>
      </c>
      <c r="H7" s="480"/>
      <c r="I7" s="481"/>
      <c r="J7" s="477" t="s">
        <v>99</v>
      </c>
    </row>
    <row r="8" spans="1:10" ht="32.25" customHeight="1">
      <c r="A8" s="478"/>
      <c r="B8" s="478"/>
      <c r="C8" s="478"/>
      <c r="D8" s="83" t="s">
        <v>191</v>
      </c>
      <c r="E8" s="83" t="s">
        <v>192</v>
      </c>
      <c r="F8" s="83" t="s">
        <v>154</v>
      </c>
      <c r="G8" s="83" t="s">
        <v>191</v>
      </c>
      <c r="H8" s="83" t="s">
        <v>192</v>
      </c>
      <c r="I8" s="83" t="s">
        <v>154</v>
      </c>
      <c r="J8" s="478"/>
    </row>
    <row r="9" spans="1:10" ht="49.5" customHeight="1">
      <c r="A9" s="297">
        <v>1</v>
      </c>
      <c r="B9" s="298"/>
      <c r="C9" s="297" t="s">
        <v>374</v>
      </c>
      <c r="D9" s="83"/>
      <c r="E9" s="83"/>
      <c r="F9" s="83"/>
      <c r="G9" s="84">
        <v>0.60069444444444442</v>
      </c>
      <c r="H9" s="84">
        <v>0.65277777777777779</v>
      </c>
      <c r="I9" s="84">
        <f>H9-G9</f>
        <v>5.208333333333337E-2</v>
      </c>
      <c r="J9" s="194" t="s">
        <v>415</v>
      </c>
    </row>
    <row r="10" spans="1:10" ht="9" customHeight="1">
      <c r="A10" s="127"/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0" ht="18.75" customHeight="1">
      <c r="A11" s="476" t="s">
        <v>375</v>
      </c>
      <c r="B11" s="476"/>
      <c r="C11" s="476"/>
      <c r="D11" s="476"/>
      <c r="E11" s="476"/>
      <c r="F11" s="476"/>
      <c r="G11" s="476"/>
      <c r="H11" s="476"/>
      <c r="I11" s="476"/>
      <c r="J11" s="476"/>
    </row>
    <row r="12" spans="1:10" ht="32.25" customHeight="1">
      <c r="A12" s="477" t="s">
        <v>188</v>
      </c>
      <c r="B12" s="477" t="s">
        <v>13</v>
      </c>
      <c r="C12" s="477" t="s">
        <v>189</v>
      </c>
      <c r="D12" s="479" t="s">
        <v>69</v>
      </c>
      <c r="E12" s="480"/>
      <c r="F12" s="481"/>
      <c r="G12" s="479" t="s">
        <v>190</v>
      </c>
      <c r="H12" s="480"/>
      <c r="I12" s="481"/>
      <c r="J12" s="477" t="s">
        <v>99</v>
      </c>
    </row>
    <row r="13" spans="1:10" ht="48" customHeight="1">
      <c r="A13" s="478"/>
      <c r="B13" s="478"/>
      <c r="C13" s="478"/>
      <c r="D13" s="83" t="s">
        <v>191</v>
      </c>
      <c r="E13" s="83" t="s">
        <v>192</v>
      </c>
      <c r="F13" s="83" t="s">
        <v>154</v>
      </c>
      <c r="G13" s="83" t="s">
        <v>191</v>
      </c>
      <c r="H13" s="83" t="s">
        <v>192</v>
      </c>
      <c r="I13" s="83" t="s">
        <v>154</v>
      </c>
      <c r="J13" s="478"/>
    </row>
    <row r="14" spans="1:10" ht="42.75" customHeight="1">
      <c r="A14" s="291">
        <v>1</v>
      </c>
      <c r="B14" s="120"/>
      <c r="C14" s="292" t="s">
        <v>384</v>
      </c>
      <c r="D14" s="83"/>
      <c r="E14" s="83"/>
      <c r="F14" s="83"/>
      <c r="G14" s="84"/>
      <c r="H14" s="84"/>
      <c r="I14" s="84"/>
      <c r="J14" s="194" t="s">
        <v>171</v>
      </c>
    </row>
    <row r="15" spans="1:10" ht="45" customHeight="1"/>
    <row r="16" spans="1:10" ht="36" customHeight="1"/>
    <row r="17" spans="1:10" ht="36" customHeight="1">
      <c r="A17" s="58"/>
      <c r="B17" s="58"/>
      <c r="C17" s="85"/>
      <c r="D17" s="58"/>
      <c r="E17" s="58"/>
      <c r="F17" s="58"/>
      <c r="G17" s="58"/>
      <c r="H17" s="58"/>
      <c r="I17" s="58"/>
      <c r="J17" s="58"/>
    </row>
    <row r="18" spans="1:10">
      <c r="A18" s="86"/>
      <c r="B18" s="90"/>
      <c r="C18" s="85"/>
      <c r="D18" s="87"/>
      <c r="E18" s="87"/>
      <c r="F18" s="89"/>
      <c r="G18" s="87"/>
      <c r="H18" s="88"/>
      <c r="I18" s="89"/>
      <c r="J18" s="87"/>
    </row>
    <row r="19" spans="1:10">
      <c r="A19" s="482" t="s">
        <v>193</v>
      </c>
      <c r="B19" s="482"/>
      <c r="C19" s="482"/>
      <c r="D19" s="91"/>
      <c r="E19" s="91"/>
      <c r="F19" s="91"/>
      <c r="G19" s="58"/>
      <c r="H19" s="58"/>
      <c r="I19" s="483" t="s">
        <v>194</v>
      </c>
      <c r="J19" s="483"/>
    </row>
    <row r="20" spans="1:10">
      <c r="A20" s="482" t="s">
        <v>195</v>
      </c>
      <c r="B20" s="482"/>
      <c r="C20" s="482"/>
      <c r="D20" s="91"/>
      <c r="E20" s="91"/>
      <c r="F20" s="91"/>
      <c r="G20" s="58"/>
      <c r="H20" s="58"/>
      <c r="I20" s="483" t="s">
        <v>255</v>
      </c>
      <c r="J20" s="483"/>
    </row>
    <row r="21" spans="1:10">
      <c r="A21" s="482" t="s">
        <v>196</v>
      </c>
      <c r="B21" s="482"/>
      <c r="C21" s="482"/>
      <c r="D21" s="91"/>
      <c r="E21" s="91"/>
      <c r="F21" s="91"/>
      <c r="G21" s="58"/>
      <c r="H21" s="58"/>
      <c r="I21" s="483" t="s">
        <v>109</v>
      </c>
      <c r="J21" s="483"/>
    </row>
    <row r="23" spans="1:10" ht="50.25" customHeight="1"/>
    <row r="46" spans="1:10">
      <c r="A46" s="58"/>
      <c r="B46" s="58"/>
      <c r="C46" s="58"/>
      <c r="D46" s="58"/>
      <c r="E46" s="58"/>
      <c r="F46" s="58"/>
      <c r="G46" s="58"/>
      <c r="H46" s="58"/>
      <c r="I46" s="58"/>
      <c r="J46" s="58"/>
    </row>
  </sheetData>
  <mergeCells count="28">
    <mergeCell ref="A6:J6"/>
    <mergeCell ref="A7:A8"/>
    <mergeCell ref="B7:B8"/>
    <mergeCell ref="C7:C8"/>
    <mergeCell ref="D7:F7"/>
    <mergeCell ref="G7:I7"/>
    <mergeCell ref="J7:J8"/>
    <mergeCell ref="A1:J1"/>
    <mergeCell ref="A2:J2"/>
    <mergeCell ref="A3:A4"/>
    <mergeCell ref="B3:B4"/>
    <mergeCell ref="C3:C4"/>
    <mergeCell ref="D3:F3"/>
    <mergeCell ref="G3:I3"/>
    <mergeCell ref="J3:J4"/>
    <mergeCell ref="A19:C19"/>
    <mergeCell ref="I19:J19"/>
    <mergeCell ref="A20:C20"/>
    <mergeCell ref="I20:J20"/>
    <mergeCell ref="A21:C21"/>
    <mergeCell ref="I21:J21"/>
    <mergeCell ref="A11:J11"/>
    <mergeCell ref="A12:A13"/>
    <mergeCell ref="B12:B13"/>
    <mergeCell ref="C12:C13"/>
    <mergeCell ref="D12:F12"/>
    <mergeCell ref="G12:I12"/>
    <mergeCell ref="J12:J13"/>
  </mergeCells>
  <pageMargins left="0.7" right="0.7" top="0.75" bottom="0.75" header="0.3" footer="0.3"/>
  <pageSetup scale="7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H22"/>
  <sheetViews>
    <sheetView topLeftCell="A7" workbookViewId="0">
      <selection activeCell="H17" sqref="H17"/>
    </sheetView>
  </sheetViews>
  <sheetFormatPr defaultRowHeight="15"/>
  <cols>
    <col min="2" max="2" width="30.140625" customWidth="1"/>
    <col min="3" max="3" width="33.140625" customWidth="1"/>
    <col min="4" max="4" width="18.140625" customWidth="1"/>
    <col min="5" max="5" width="37.28515625" customWidth="1"/>
  </cols>
  <sheetData>
    <row r="4" spans="1:8" ht="21">
      <c r="A4" s="486" t="s">
        <v>403</v>
      </c>
      <c r="B4" s="486"/>
      <c r="C4" s="486"/>
      <c r="D4" s="486"/>
      <c r="E4" s="486"/>
    </row>
    <row r="6" spans="1:8" ht="34.5">
      <c r="A6" s="92" t="s">
        <v>197</v>
      </c>
      <c r="B6" s="92" t="s">
        <v>198</v>
      </c>
      <c r="C6" s="92" t="s">
        <v>199</v>
      </c>
      <c r="D6" s="92" t="s">
        <v>200</v>
      </c>
      <c r="E6" s="92" t="s">
        <v>201</v>
      </c>
    </row>
    <row r="7" spans="1:8" ht="17.25">
      <c r="A7" s="93">
        <v>1</v>
      </c>
      <c r="B7" s="487" t="s">
        <v>263</v>
      </c>
      <c r="C7" s="94" t="s">
        <v>202</v>
      </c>
      <c r="D7" s="93"/>
      <c r="E7" s="40"/>
      <c r="H7" s="121"/>
    </row>
    <row r="8" spans="1:8" ht="17.25">
      <c r="A8" s="93">
        <v>2</v>
      </c>
      <c r="B8" s="488"/>
      <c r="C8" s="94" t="s">
        <v>203</v>
      </c>
      <c r="D8" s="93" t="s">
        <v>210</v>
      </c>
      <c r="E8" s="193" t="s">
        <v>408</v>
      </c>
      <c r="H8" s="120"/>
    </row>
    <row r="9" spans="1:8" ht="17.25">
      <c r="A9" s="93">
        <v>3</v>
      </c>
      <c r="B9" s="488"/>
      <c r="C9" s="94" t="s">
        <v>204</v>
      </c>
      <c r="D9" s="93" t="s">
        <v>210</v>
      </c>
      <c r="E9" s="193" t="s">
        <v>408</v>
      </c>
      <c r="H9" s="120"/>
    </row>
    <row r="10" spans="1:8" ht="34.5">
      <c r="A10" s="93">
        <v>4</v>
      </c>
      <c r="B10" s="488"/>
      <c r="C10" s="94" t="s">
        <v>205</v>
      </c>
      <c r="D10" s="93"/>
      <c r="E10" s="9"/>
      <c r="H10" s="120"/>
    </row>
    <row r="11" spans="1:8" ht="17.25">
      <c r="A11" s="93">
        <v>5</v>
      </c>
      <c r="B11" s="488"/>
      <c r="C11" s="94" t="s">
        <v>206</v>
      </c>
      <c r="D11" s="93"/>
      <c r="E11" s="193"/>
      <c r="H11" s="121"/>
    </row>
    <row r="12" spans="1:8" ht="17.25">
      <c r="A12" s="93">
        <v>6</v>
      </c>
      <c r="B12" s="488"/>
      <c r="C12" s="96" t="s">
        <v>207</v>
      </c>
      <c r="D12" s="93"/>
      <c r="E12" s="128"/>
    </row>
    <row r="13" spans="1:8" ht="17.25">
      <c r="A13" s="93">
        <v>7</v>
      </c>
      <c r="B13" s="488"/>
      <c r="C13" s="94" t="s">
        <v>208</v>
      </c>
      <c r="D13" s="93"/>
      <c r="E13" s="9"/>
    </row>
    <row r="14" spans="1:8" ht="17.25">
      <c r="A14" s="93">
        <v>8</v>
      </c>
      <c r="B14" s="488"/>
      <c r="C14" s="94" t="s">
        <v>209</v>
      </c>
      <c r="D14" s="93" t="s">
        <v>210</v>
      </c>
      <c r="E14" s="95"/>
    </row>
    <row r="15" spans="1:8" ht="17.25">
      <c r="A15" s="93">
        <v>9</v>
      </c>
      <c r="B15" s="488"/>
      <c r="C15" s="94" t="s">
        <v>211</v>
      </c>
      <c r="D15" s="93"/>
      <c r="E15" s="122"/>
    </row>
    <row r="16" spans="1:8" ht="17.25">
      <c r="A16" s="93">
        <v>10</v>
      </c>
      <c r="B16" s="488"/>
      <c r="C16" s="96" t="s">
        <v>212</v>
      </c>
      <c r="D16" s="93"/>
      <c r="E16" s="40"/>
    </row>
    <row r="17" spans="1:5" ht="17.25">
      <c r="A17" s="93">
        <v>11</v>
      </c>
      <c r="B17" s="488"/>
      <c r="C17" s="94" t="s">
        <v>213</v>
      </c>
      <c r="D17" s="93"/>
      <c r="E17" s="122"/>
    </row>
    <row r="18" spans="1:5" ht="17.25">
      <c r="A18" s="93">
        <v>12</v>
      </c>
      <c r="B18" s="488"/>
      <c r="C18" s="94" t="s">
        <v>214</v>
      </c>
      <c r="D18" s="93"/>
      <c r="E18" s="122"/>
    </row>
    <row r="19" spans="1:5" ht="17.25">
      <c r="A19" s="93">
        <v>13</v>
      </c>
      <c r="B19" s="488"/>
      <c r="C19" s="94" t="s">
        <v>215</v>
      </c>
      <c r="D19" s="93" t="s">
        <v>210</v>
      </c>
      <c r="E19" s="95" t="s">
        <v>409</v>
      </c>
    </row>
    <row r="20" spans="1:5" ht="17.25">
      <c r="A20" s="93">
        <v>14</v>
      </c>
      <c r="B20" s="488"/>
      <c r="C20" s="94" t="s">
        <v>216</v>
      </c>
      <c r="D20" s="93" t="s">
        <v>210</v>
      </c>
      <c r="E20" s="95" t="s">
        <v>410</v>
      </c>
    </row>
    <row r="21" spans="1:5" ht="17.25">
      <c r="A21" s="93">
        <v>15</v>
      </c>
      <c r="B21" s="488"/>
      <c r="C21" s="94" t="s">
        <v>217</v>
      </c>
      <c r="D21" s="93"/>
      <c r="E21" s="193"/>
    </row>
    <row r="22" spans="1:5" ht="17.25">
      <c r="A22" s="93">
        <v>16</v>
      </c>
      <c r="B22" s="489"/>
      <c r="C22" s="94" t="s">
        <v>218</v>
      </c>
      <c r="D22" s="93" t="s">
        <v>210</v>
      </c>
      <c r="E22" s="95" t="s">
        <v>412</v>
      </c>
    </row>
  </sheetData>
  <mergeCells count="2">
    <mergeCell ref="A4:E4"/>
    <mergeCell ref="B7:B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K8" sqref="K8"/>
    </sheetView>
  </sheetViews>
  <sheetFormatPr defaultRowHeight="15"/>
  <cols>
    <col min="1" max="1" width="8.85546875" customWidth="1"/>
    <col min="2" max="2" width="25" customWidth="1"/>
    <col min="3" max="3" width="14.85546875" customWidth="1"/>
    <col min="4" max="4" width="8.42578125" style="30" customWidth="1"/>
    <col min="5" max="5" width="6.7109375" style="30" customWidth="1"/>
    <col min="6" max="7" width="13.85546875" customWidth="1"/>
    <col min="8" max="8" width="8.85546875" customWidth="1"/>
    <col min="9" max="9" width="18.7109375" customWidth="1"/>
    <col min="10" max="10" width="13.85546875" customWidth="1"/>
    <col min="11" max="11" width="21.28515625" customWidth="1"/>
    <col min="12" max="12" width="13.85546875" customWidth="1"/>
  </cols>
  <sheetData>
    <row r="1" spans="1:17" ht="42.75" customHeight="1">
      <c r="A1" s="490" t="s">
        <v>118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39"/>
      <c r="N1" s="39"/>
      <c r="O1" s="39"/>
      <c r="P1" s="39"/>
      <c r="Q1" s="39"/>
    </row>
    <row r="2" spans="1:17" ht="25.5" customHeight="1">
      <c r="A2" s="373" t="s">
        <v>121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3"/>
      <c r="N2" s="33"/>
      <c r="O2" s="33"/>
      <c r="P2" s="33"/>
      <c r="Q2" s="33"/>
    </row>
    <row r="3" spans="1:17" ht="10.5" customHeight="1">
      <c r="A3" s="30"/>
      <c r="B3" s="30"/>
      <c r="C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21" customHeight="1">
      <c r="A4" s="492" t="s">
        <v>122</v>
      </c>
      <c r="B4" s="491" t="s">
        <v>119</v>
      </c>
      <c r="C4" s="491" t="s">
        <v>135</v>
      </c>
      <c r="D4" s="494" t="s">
        <v>120</v>
      </c>
      <c r="E4" s="494"/>
      <c r="F4" s="491" t="s">
        <v>139</v>
      </c>
      <c r="G4" s="491"/>
      <c r="H4" s="492" t="s">
        <v>151</v>
      </c>
      <c r="I4" s="491" t="s">
        <v>138</v>
      </c>
      <c r="J4" s="491" t="s">
        <v>44</v>
      </c>
      <c r="K4" s="491" t="s">
        <v>140</v>
      </c>
      <c r="L4" s="491" t="s">
        <v>44</v>
      </c>
    </row>
    <row r="5" spans="1:17" ht="12.75" customHeight="1">
      <c r="A5" s="493"/>
      <c r="B5" s="491"/>
      <c r="C5" s="491"/>
      <c r="D5" s="1" t="s">
        <v>143</v>
      </c>
      <c r="E5" s="1" t="s">
        <v>12</v>
      </c>
      <c r="F5" s="31" t="s">
        <v>136</v>
      </c>
      <c r="G5" s="31" t="s">
        <v>137</v>
      </c>
      <c r="H5" s="493"/>
      <c r="I5" s="491"/>
      <c r="J5" s="491"/>
      <c r="K5" s="491"/>
      <c r="L5" s="491"/>
    </row>
    <row r="6" spans="1:17">
      <c r="A6" s="31" t="s">
        <v>123</v>
      </c>
      <c r="B6" s="2" t="s">
        <v>354</v>
      </c>
      <c r="C6" s="9" t="s">
        <v>142</v>
      </c>
      <c r="D6" s="268">
        <f>consumption!N26</f>
        <v>0</v>
      </c>
      <c r="E6" s="1">
        <v>1.8</v>
      </c>
      <c r="F6" s="9"/>
      <c r="G6" s="9"/>
      <c r="H6" s="9" t="s">
        <v>361</v>
      </c>
      <c r="I6" s="222">
        <v>0</v>
      </c>
      <c r="J6" s="9"/>
      <c r="K6" s="9"/>
      <c r="L6" s="9"/>
    </row>
    <row r="7" spans="1:17">
      <c r="A7" s="31" t="s">
        <v>115</v>
      </c>
      <c r="B7" s="3" t="s">
        <v>128</v>
      </c>
      <c r="C7" s="9" t="s">
        <v>141</v>
      </c>
      <c r="D7" s="268">
        <f>consumption!N27</f>
        <v>0</v>
      </c>
      <c r="E7" s="35">
        <f>D7/60</f>
        <v>0</v>
      </c>
      <c r="F7" s="269" t="s">
        <v>368</v>
      </c>
      <c r="G7" s="269" t="s">
        <v>371</v>
      </c>
      <c r="H7" s="31" t="s">
        <v>146</v>
      </c>
      <c r="I7" s="65" t="s">
        <v>147</v>
      </c>
      <c r="J7" s="31" t="s">
        <v>148</v>
      </c>
      <c r="K7" s="269" t="s">
        <v>373</v>
      </c>
      <c r="L7" s="31" t="s">
        <v>149</v>
      </c>
    </row>
    <row r="8" spans="1:17">
      <c r="A8" s="25" t="s">
        <v>124</v>
      </c>
      <c r="B8" s="3" t="s">
        <v>129</v>
      </c>
      <c r="C8" s="9" t="s">
        <v>141</v>
      </c>
      <c r="D8" s="268">
        <f>consumption!J25</f>
        <v>200</v>
      </c>
      <c r="E8" s="35">
        <f t="shared" ref="E8:E13" si="0">D8/60</f>
        <v>3.3333333333333335</v>
      </c>
      <c r="F8" s="269" t="s">
        <v>369</v>
      </c>
      <c r="G8" s="269" t="s">
        <v>372</v>
      </c>
      <c r="H8" s="65" t="s">
        <v>146</v>
      </c>
      <c r="I8" s="65" t="s">
        <v>166</v>
      </c>
      <c r="J8" s="65" t="s">
        <v>148</v>
      </c>
      <c r="K8" s="269" t="s">
        <v>167</v>
      </c>
      <c r="L8" s="65" t="s">
        <v>149</v>
      </c>
    </row>
    <row r="9" spans="1:17" ht="18.75" customHeight="1">
      <c r="A9" s="25" t="s">
        <v>110</v>
      </c>
      <c r="B9" s="3" t="s">
        <v>130</v>
      </c>
      <c r="C9" s="9" t="s">
        <v>142</v>
      </c>
      <c r="D9" s="268">
        <f>consumption!J26</f>
        <v>80</v>
      </c>
      <c r="E9" s="35">
        <f t="shared" si="0"/>
        <v>1.3333333333333333</v>
      </c>
      <c r="F9" s="32" t="s">
        <v>145</v>
      </c>
      <c r="G9" s="32">
        <v>24</v>
      </c>
      <c r="H9" s="31" t="s">
        <v>144</v>
      </c>
      <c r="I9" s="31">
        <v>0</v>
      </c>
      <c r="J9" s="31"/>
      <c r="K9" s="31">
        <v>0</v>
      </c>
      <c r="L9" s="31"/>
    </row>
    <row r="10" spans="1:17">
      <c r="A10" s="25" t="s">
        <v>113</v>
      </c>
      <c r="B10" s="3" t="s">
        <v>131</v>
      </c>
      <c r="C10" s="9" t="s">
        <v>142</v>
      </c>
      <c r="D10" s="59">
        <f>consumption!J31</f>
        <v>170</v>
      </c>
      <c r="E10" s="35">
        <f t="shared" si="0"/>
        <v>2.8333333333333335</v>
      </c>
      <c r="F10" s="32" t="s">
        <v>145</v>
      </c>
      <c r="G10" s="32">
        <v>24</v>
      </c>
      <c r="H10" s="31" t="s">
        <v>144</v>
      </c>
      <c r="I10" s="31">
        <v>0</v>
      </c>
      <c r="J10" s="31"/>
      <c r="K10" s="31">
        <v>0</v>
      </c>
      <c r="L10" s="31"/>
    </row>
    <row r="11" spans="1:17">
      <c r="A11" s="25" t="s">
        <v>125</v>
      </c>
      <c r="B11" s="3" t="s">
        <v>132</v>
      </c>
      <c r="C11" s="9" t="s">
        <v>141</v>
      </c>
      <c r="D11" s="59">
        <f>consumption!J32</f>
        <v>200</v>
      </c>
      <c r="E11" s="35">
        <f t="shared" si="0"/>
        <v>3.3333333333333335</v>
      </c>
      <c r="F11" s="269" t="s">
        <v>368</v>
      </c>
      <c r="G11" s="269" t="s">
        <v>372</v>
      </c>
      <c r="H11" s="65" t="s">
        <v>146</v>
      </c>
      <c r="I11" s="65" t="s">
        <v>166</v>
      </c>
      <c r="J11" s="65" t="s">
        <v>148</v>
      </c>
      <c r="K11" s="65" t="s">
        <v>167</v>
      </c>
      <c r="L11" s="65" t="s">
        <v>149</v>
      </c>
    </row>
    <row r="12" spans="1:17">
      <c r="A12" s="25" t="s">
        <v>114</v>
      </c>
      <c r="B12" s="3" t="s">
        <v>133</v>
      </c>
      <c r="C12" s="9" t="s">
        <v>142</v>
      </c>
      <c r="D12" s="59">
        <f>consumption!J33</f>
        <v>70</v>
      </c>
      <c r="E12" s="35">
        <f t="shared" si="0"/>
        <v>1.1666666666666667</v>
      </c>
      <c r="F12" s="32" t="s">
        <v>145</v>
      </c>
      <c r="G12" s="32">
        <v>24</v>
      </c>
      <c r="H12" s="31" t="s">
        <v>144</v>
      </c>
      <c r="I12" s="31">
        <v>0</v>
      </c>
      <c r="J12" s="31"/>
      <c r="K12" s="31">
        <v>0</v>
      </c>
      <c r="L12" s="31"/>
    </row>
    <row r="13" spans="1:17">
      <c r="A13" s="25" t="s">
        <v>126</v>
      </c>
      <c r="B13" s="3" t="s">
        <v>134</v>
      </c>
      <c r="C13" s="9" t="s">
        <v>141</v>
      </c>
      <c r="D13" s="59">
        <f>consumption!J34</f>
        <v>200</v>
      </c>
      <c r="E13" s="35">
        <f t="shared" si="0"/>
        <v>3.3333333333333335</v>
      </c>
      <c r="F13" s="269" t="s">
        <v>369</v>
      </c>
      <c r="G13" s="269" t="s">
        <v>371</v>
      </c>
      <c r="H13" s="65" t="s">
        <v>146</v>
      </c>
      <c r="I13" s="65" t="s">
        <v>147</v>
      </c>
      <c r="J13" s="65" t="s">
        <v>148</v>
      </c>
      <c r="K13" s="65" t="s">
        <v>168</v>
      </c>
      <c r="L13" s="65" t="s">
        <v>149</v>
      </c>
    </row>
    <row r="14" spans="1:17">
      <c r="A14" s="25" t="s">
        <v>127</v>
      </c>
      <c r="B14" s="3" t="s">
        <v>355</v>
      </c>
      <c r="C14" s="9" t="s">
        <v>141</v>
      </c>
      <c r="D14" s="31">
        <v>190</v>
      </c>
      <c r="E14" s="35">
        <v>3.1</v>
      </c>
      <c r="F14" s="269" t="s">
        <v>370</v>
      </c>
      <c r="G14" s="269" t="s">
        <v>371</v>
      </c>
      <c r="H14" s="31"/>
      <c r="I14" s="31"/>
      <c r="J14" s="31"/>
      <c r="K14" s="31"/>
      <c r="L14" s="31"/>
    </row>
    <row r="15" spans="1:17">
      <c r="A15" s="22"/>
      <c r="B15" s="34"/>
      <c r="C15" s="22"/>
    </row>
    <row r="16" spans="1:17">
      <c r="A16" s="38" t="s">
        <v>150</v>
      </c>
      <c r="B16" s="34" t="s">
        <v>356</v>
      </c>
      <c r="C16" s="22"/>
    </row>
    <row r="17" spans="1:21">
      <c r="A17" s="22"/>
      <c r="B17" s="34" t="s">
        <v>357</v>
      </c>
      <c r="C17" s="22"/>
    </row>
    <row r="18" spans="1:21">
      <c r="A18" s="22"/>
      <c r="B18" s="34" t="s">
        <v>358</v>
      </c>
      <c r="C18" s="22"/>
    </row>
    <row r="19" spans="1:21">
      <c r="B19" s="34" t="s">
        <v>359</v>
      </c>
    </row>
    <row r="20" spans="1:21">
      <c r="B20" s="34" t="s">
        <v>360</v>
      </c>
    </row>
    <row r="21" spans="1:21">
      <c r="J21" s="374" t="s">
        <v>29</v>
      </c>
      <c r="K21" s="374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>
      <c r="A22" s="374" t="s">
        <v>28</v>
      </c>
      <c r="B22" s="374"/>
      <c r="C22" s="374"/>
      <c r="D22" s="374"/>
      <c r="E22" s="374"/>
      <c r="F22" s="374"/>
      <c r="J22" s="374" t="s">
        <v>31</v>
      </c>
      <c r="K22" s="374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>
      <c r="A23" s="374" t="s">
        <v>30</v>
      </c>
      <c r="B23" s="374"/>
      <c r="C23" s="374"/>
      <c r="D23" s="374"/>
      <c r="E23" s="374"/>
      <c r="F23" s="374"/>
      <c r="J23" s="374" t="s">
        <v>33</v>
      </c>
      <c r="K23" s="374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>
      <c r="A24" s="374" t="s">
        <v>32</v>
      </c>
      <c r="B24" s="374"/>
      <c r="C24" s="374"/>
      <c r="D24" s="374"/>
      <c r="E24" s="374"/>
      <c r="F24" s="374"/>
    </row>
  </sheetData>
  <mergeCells count="18">
    <mergeCell ref="A22:F22"/>
    <mergeCell ref="A23:F23"/>
    <mergeCell ref="A24:F24"/>
    <mergeCell ref="J21:K21"/>
    <mergeCell ref="J22:K22"/>
    <mergeCell ref="J23:K23"/>
    <mergeCell ref="A1:L1"/>
    <mergeCell ref="F4:G4"/>
    <mergeCell ref="H4:H5"/>
    <mergeCell ref="I4:I5"/>
    <mergeCell ref="J4:J5"/>
    <mergeCell ref="K4:K5"/>
    <mergeCell ref="L4:L5"/>
    <mergeCell ref="C4:C5"/>
    <mergeCell ref="A4:A5"/>
    <mergeCell ref="B4:B5"/>
    <mergeCell ref="D4:E4"/>
    <mergeCell ref="A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1"/>
  <sheetViews>
    <sheetView topLeftCell="A10" workbookViewId="0">
      <selection activeCell="D1" sqref="D1"/>
    </sheetView>
  </sheetViews>
  <sheetFormatPr defaultRowHeight="15"/>
  <cols>
    <col min="2" max="2" width="39.140625" customWidth="1"/>
    <col min="3" max="3" width="55.85546875" customWidth="1"/>
  </cols>
  <sheetData>
    <row r="1" spans="1:3" ht="65.25" customHeight="1">
      <c r="A1" s="495" t="s">
        <v>404</v>
      </c>
      <c r="B1" s="495"/>
      <c r="C1" s="495"/>
    </row>
    <row r="2" spans="1:3" ht="39.75" customHeight="1">
      <c r="A2" s="97">
        <v>1</v>
      </c>
      <c r="B2" s="98" t="s">
        <v>219</v>
      </c>
      <c r="C2" s="118" t="s">
        <v>220</v>
      </c>
    </row>
    <row r="3" spans="1:3" ht="33.75" customHeight="1">
      <c r="A3" s="97">
        <v>2</v>
      </c>
      <c r="B3" s="98" t="s">
        <v>221</v>
      </c>
      <c r="C3" s="118" t="s">
        <v>222</v>
      </c>
    </row>
    <row r="4" spans="1:3" ht="39.75" customHeight="1">
      <c r="A4" s="97">
        <v>3</v>
      </c>
      <c r="B4" s="98" t="s">
        <v>223</v>
      </c>
      <c r="C4" s="223" t="s">
        <v>171</v>
      </c>
    </row>
    <row r="5" spans="1:3" ht="24" customHeight="1">
      <c r="A5" s="97">
        <v>4</v>
      </c>
      <c r="B5" s="98" t="s">
        <v>224</v>
      </c>
      <c r="C5" s="224" t="s">
        <v>171</v>
      </c>
    </row>
    <row r="6" spans="1:3" ht="24.75" customHeight="1">
      <c r="A6" s="97">
        <v>5</v>
      </c>
      <c r="B6" s="98" t="s">
        <v>225</v>
      </c>
      <c r="C6" s="224" t="s">
        <v>171</v>
      </c>
    </row>
    <row r="7" spans="1:3" ht="25.5" customHeight="1">
      <c r="A7" s="97">
        <v>6</v>
      </c>
      <c r="B7" s="98" t="s">
        <v>226</v>
      </c>
      <c r="C7" s="224" t="s">
        <v>171</v>
      </c>
    </row>
    <row r="8" spans="1:3" ht="31.5" customHeight="1">
      <c r="A8" s="97">
        <v>7</v>
      </c>
      <c r="B8" s="98" t="s">
        <v>227</v>
      </c>
      <c r="C8" s="224" t="s">
        <v>171</v>
      </c>
    </row>
    <row r="9" spans="1:3" ht="25.5" customHeight="1">
      <c r="A9" s="97">
        <v>8</v>
      </c>
      <c r="B9" s="98" t="s">
        <v>228</v>
      </c>
      <c r="C9" s="225" t="s">
        <v>171</v>
      </c>
    </row>
    <row r="10" spans="1:3" ht="40.5" customHeight="1">
      <c r="A10" s="97">
        <v>9</v>
      </c>
      <c r="B10" s="98" t="s">
        <v>229</v>
      </c>
      <c r="C10" s="224" t="s">
        <v>171</v>
      </c>
    </row>
    <row r="11" spans="1:3" ht="53.25" customHeight="1">
      <c r="A11" s="97">
        <v>10</v>
      </c>
      <c r="B11" s="98" t="s">
        <v>230</v>
      </c>
      <c r="C11" s="224" t="s">
        <v>171</v>
      </c>
    </row>
    <row r="12" spans="1:3" ht="138" customHeight="1">
      <c r="A12" s="97">
        <v>11</v>
      </c>
      <c r="B12" s="98" t="s">
        <v>231</v>
      </c>
      <c r="C12" s="224" t="s">
        <v>171</v>
      </c>
    </row>
    <row r="13" spans="1:3" ht="46.5" customHeight="1">
      <c r="A13" s="97">
        <v>12</v>
      </c>
      <c r="B13" s="98" t="s">
        <v>232</v>
      </c>
      <c r="C13" s="225" t="s">
        <v>171</v>
      </c>
    </row>
    <row r="14" spans="1:3" ht="36.75" customHeight="1">
      <c r="A14" s="97">
        <v>13</v>
      </c>
      <c r="B14" s="98" t="s">
        <v>233</v>
      </c>
      <c r="C14" s="224" t="s">
        <v>171</v>
      </c>
    </row>
    <row r="15" spans="1:3" ht="53.25" customHeight="1">
      <c r="A15" s="97">
        <v>14</v>
      </c>
      <c r="B15" s="98" t="s">
        <v>234</v>
      </c>
      <c r="C15" s="224" t="s">
        <v>171</v>
      </c>
    </row>
    <row r="16" spans="1:3" ht="59.25" customHeight="1">
      <c r="A16" s="97">
        <v>15</v>
      </c>
      <c r="B16" s="98" t="s">
        <v>235</v>
      </c>
      <c r="C16" s="224" t="s">
        <v>171</v>
      </c>
    </row>
    <row r="17" spans="1:3" ht="87.75" customHeight="1">
      <c r="A17" s="97">
        <v>16</v>
      </c>
      <c r="B17" s="98" t="s">
        <v>236</v>
      </c>
      <c r="C17" s="224" t="s">
        <v>171</v>
      </c>
    </row>
    <row r="18" spans="1:3" ht="17.25">
      <c r="A18" s="99"/>
      <c r="B18" s="100"/>
      <c r="C18" s="99"/>
    </row>
    <row r="19" spans="1:3" ht="19.5" customHeight="1">
      <c r="C19" t="s">
        <v>260</v>
      </c>
    </row>
    <row r="20" spans="1:3">
      <c r="C20" t="s">
        <v>261</v>
      </c>
    </row>
    <row r="21" spans="1:3">
      <c r="C21" t="s">
        <v>262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New b-form</vt:lpstr>
      <vt:lpstr>consumption</vt:lpstr>
      <vt:lpstr>VITAL PARAMETER KEM</vt:lpstr>
      <vt:lpstr>Energy Audit</vt:lpstr>
      <vt:lpstr>Max-Min</vt:lpstr>
      <vt:lpstr>66kv </vt:lpstr>
      <vt:lpstr>condition mon</vt:lpstr>
      <vt:lpstr>Sheet1</vt:lpstr>
      <vt:lpstr>major equip</vt:lpstr>
      <vt:lpstr>work report</vt:lpstr>
      <vt:lpstr>Sheet2</vt:lpstr>
      <vt:lpstr>consumption!Print_Area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2024-08-02T07:44:52Z</cp:lastPrinted>
  <dcterms:created xsi:type="dcterms:W3CDTF">2015-06-01T05:22:01Z</dcterms:created>
  <dcterms:modified xsi:type="dcterms:W3CDTF">2025-04-01T07:42:33Z</dcterms:modified>
</cp:coreProperties>
</file>