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0" yWindow="600" windowWidth="27495" windowHeight="11955"/>
  </bookViews>
  <sheets>
    <sheet name="Sheet2" sheetId="3" r:id="rId1"/>
  </sheets>
  <calcPr calcId="144525"/>
</workbook>
</file>

<file path=xl/calcChain.xml><?xml version="1.0" encoding="utf-8"?>
<calcChain xmlns="http://schemas.openxmlformats.org/spreadsheetml/2006/main">
  <c r="R49" i="3" l="1"/>
  <c r="R48" i="3"/>
  <c r="R47" i="3"/>
  <c r="R46" i="3"/>
  <c r="R45" i="3"/>
  <c r="U45" i="3" s="1"/>
  <c r="Y45" i="3" s="1"/>
  <c r="R44" i="3"/>
  <c r="U44" i="3" s="1"/>
  <c r="Y44" i="3" s="1"/>
  <c r="R43" i="3"/>
  <c r="U43" i="3" s="1"/>
  <c r="Y43" i="3" s="1"/>
  <c r="R42" i="3"/>
  <c r="U42" i="3" s="1"/>
  <c r="Y42" i="3" s="1"/>
  <c r="R41" i="3"/>
  <c r="U41" i="3" s="1"/>
  <c r="Y41" i="3" s="1"/>
  <c r="R40" i="3"/>
  <c r="U40" i="3" s="1"/>
  <c r="Y40" i="3" s="1"/>
  <c r="R39" i="3"/>
  <c r="U39" i="3" s="1"/>
  <c r="Y39" i="3" s="1"/>
  <c r="R38" i="3"/>
  <c r="U38" i="3" s="1"/>
  <c r="Y38" i="3" s="1"/>
  <c r="R37" i="3"/>
  <c r="U37" i="3" s="1"/>
  <c r="Y37" i="3" s="1"/>
  <c r="U36" i="3"/>
  <c r="Y36" i="3" s="1"/>
  <c r="U35" i="3"/>
  <c r="Y35" i="3" s="1"/>
  <c r="U34" i="3"/>
  <c r="Y34" i="3" s="1"/>
  <c r="U33" i="3"/>
  <c r="Y33" i="3" s="1"/>
  <c r="U32" i="3"/>
  <c r="Y32" i="3" s="1"/>
  <c r="U31" i="3"/>
  <c r="Y31" i="3" s="1"/>
  <c r="U30" i="3"/>
  <c r="Y30" i="3" s="1"/>
  <c r="U29" i="3"/>
  <c r="Y29" i="3" s="1"/>
  <c r="U28" i="3"/>
  <c r="Y28" i="3" s="1"/>
  <c r="U27" i="3"/>
  <c r="Y27" i="3" s="1"/>
  <c r="U26" i="3"/>
  <c r="Y26" i="3" s="1"/>
  <c r="U25" i="3"/>
  <c r="Y25" i="3" s="1"/>
  <c r="U24" i="3"/>
  <c r="Y24" i="3" s="1"/>
  <c r="U23" i="3"/>
  <c r="Y23" i="3" s="1"/>
  <c r="U22" i="3"/>
  <c r="Y22" i="3" s="1"/>
  <c r="R21" i="3"/>
  <c r="U21" i="3" s="1"/>
  <c r="Y21" i="3" s="1"/>
  <c r="U20" i="3"/>
  <c r="Y20" i="3" s="1"/>
  <c r="U19" i="3"/>
  <c r="Y19" i="3" s="1"/>
  <c r="U18" i="3"/>
  <c r="Y18" i="3" s="1"/>
  <c r="U17" i="3"/>
  <c r="Y17" i="3" s="1"/>
  <c r="U16" i="3"/>
  <c r="Y16" i="3" s="1"/>
  <c r="U15" i="3"/>
  <c r="Y15" i="3" s="1"/>
  <c r="U14" i="3"/>
  <c r="Y14" i="3" s="1"/>
  <c r="U13" i="3"/>
  <c r="Y13" i="3" s="1"/>
  <c r="U12" i="3"/>
  <c r="Y12" i="3" s="1"/>
  <c r="U11" i="3"/>
  <c r="Y11" i="3" s="1"/>
  <c r="U10" i="3"/>
  <c r="Y10" i="3" s="1"/>
  <c r="U9" i="3"/>
  <c r="Y9" i="3" s="1"/>
</calcChain>
</file>

<file path=xl/sharedStrings.xml><?xml version="1.0" encoding="utf-8"?>
<sst xmlns="http://schemas.openxmlformats.org/spreadsheetml/2006/main" count="502" uniqueCount="167">
  <si>
    <t>Bangalore Electricity Supply Company Limited (BESCOM)</t>
  </si>
  <si>
    <t>Energy Audit Feeder Wise Report</t>
  </si>
  <si>
    <t>Report for the Period from 01-Mar-2025 to 31-Mar-2025</t>
  </si>
  <si>
    <t xml:space="preserve">Generated By: </t>
  </si>
  <si>
    <t xml:space="preserve">THOWSIF </t>
  </si>
  <si>
    <t xml:space="preserve">Generated On: </t>
  </si>
  <si>
    <t>09-04-2025 17:12:25</t>
  </si>
  <si>
    <t>Sub-Division:</t>
  </si>
  <si>
    <t>AVALAHALLI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</si>
  <si>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</si>
  <si>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</si>
  <si>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</si>
  <si>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</si>
  <si>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</si>
  <si>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</si>
  <si>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</si>
  <si>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</si>
  <si>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</si>
  <si>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</si>
  <si>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</si>
  <si>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</si>
  <si>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</si>
  <si>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</si>
  <si>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</si>
  <si>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</si>
  <si>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</si>
  <si>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</si>
  <si>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</si>
  <si>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</si>
  <si>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</si>
  <si>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</si>
  <si>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</si>
  <si>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</si>
  <si>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</si>
  <si>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</si>
  <si>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</si>
  <si>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</si>
  <si>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</si>
  <si>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</si>
  <si>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SLNO</t>
  </si>
  <si>
    <t>CIRCLE</t>
  </si>
  <si>
    <t>DIVISION</t>
  </si>
  <si>
    <t>SUB DIVISION</t>
  </si>
  <si>
    <t>STATION NAME</t>
  </si>
  <si>
    <t>FEEDER OWNER</t>
  </si>
  <si>
    <t>FEEDER NAME</t>
  </si>
  <si>
    <t>FEEDER TYPE</t>
  </si>
  <si>
    <t>FEEDER CODE</t>
  </si>
  <si>
    <t>NO OF INS</t>
  </si>
  <si>
    <t>NO OF ACTIVE INS</t>
  </si>
  <si>
    <t>NO OF INACTIVE INS</t>
  </si>
  <si>
    <t>IP SET INSTALLATION</t>
  </si>
  <si>
    <t>IP_UNBILLED</t>
  </si>
  <si>
    <t>IR</t>
  </si>
  <si>
    <t>FR</t>
  </si>
  <si>
    <t>MC</t>
  </si>
  <si>
    <t>CONSUMPTION Q=(O-N)*P</t>
  </si>
  <si>
    <t>IMPORTED ENERGY</t>
  </si>
  <si>
    <t>EXPORTED ENERGY</t>
  </si>
  <si>
    <t>NET CONSUMPTION T=Q+R-S</t>
  </si>
  <si>
    <t>METERED SALES</t>
  </si>
  <si>
    <t>UNMETERED SALES</t>
  </si>
  <si>
    <t>TOTAL SALES W=U+V</t>
  </si>
  <si>
    <t>T AND D LOSS X=(T-W/T)*100</t>
  </si>
  <si>
    <t>DEMAND</t>
  </si>
  <si>
    <t>COLLECTION</t>
  </si>
  <si>
    <t>BILLING EFFICIENCY AA=W/T</t>
  </si>
  <si>
    <t>COLLECTION EFFICIENCY AB=Z/Y</t>
  </si>
  <si>
    <t>AT AND C LOSS AC=((1-AA*AB)*100</t>
  </si>
  <si>
    <t>REMARKS</t>
  </si>
  <si>
    <t>STATUS</t>
  </si>
  <si>
    <t>ENRTYTIME</t>
  </si>
  <si>
    <t>loc_code</t>
  </si>
  <si>
    <t>BANGALORE RURAL</t>
  </si>
  <si>
    <t>HOSAKOTE</t>
  </si>
  <si>
    <t>KONADASPURA_66</t>
  </si>
  <si>
    <t>MIXED LOAD</t>
  </si>
  <si>
    <t>COMMERCIAL</t>
  </si>
  <si>
    <t>AWHO</t>
  </si>
  <si>
    <t>F01-ARMY</t>
  </si>
  <si>
    <t>DOMESTIC</t>
  </si>
  <si>
    <t>1310203907010103</t>
  </si>
  <si>
    <t>F03-ARMY F&amp;G BLOCK</t>
  </si>
  <si>
    <t>1310203907010104</t>
  </si>
  <si>
    <t>F04-ARMY</t>
  </si>
  <si>
    <t>1310203907010102</t>
  </si>
  <si>
    <t>F05-ARMY</t>
  </si>
  <si>
    <t>1310203907010101</t>
  </si>
  <si>
    <t>F08-BDA VINDYAGIRI</t>
  </si>
  <si>
    <t>1310203907010106</t>
  </si>
  <si>
    <t>F09-BDA CHANDRAGIRI</t>
  </si>
  <si>
    <t>1310203907010107</t>
  </si>
  <si>
    <t xml:space="preserve">F10-ASSETZ MARQ </t>
  </si>
  <si>
    <t>1310203907010108</t>
  </si>
  <si>
    <t>F11-GANESHA TEMPLE</t>
  </si>
  <si>
    <t>1310203907010109</t>
  </si>
  <si>
    <t>F12-SADARAMANGALA</t>
  </si>
  <si>
    <t>1310203907010110</t>
  </si>
  <si>
    <t>F13-SEEGEHALLI</t>
  </si>
  <si>
    <t>1310203907010111</t>
  </si>
  <si>
    <t>F14-SAI GARDEN</t>
  </si>
  <si>
    <t>1310203907010113</t>
  </si>
  <si>
    <t>F15-SUMADHURA INFRACON</t>
  </si>
  <si>
    <t>1310203907010112</t>
  </si>
  <si>
    <t>F01-BHATTARAHALLI</t>
  </si>
  <si>
    <t>1210201901010102</t>
  </si>
  <si>
    <t>F02-MEDAHALLI</t>
  </si>
  <si>
    <t>1210201901010109</t>
  </si>
  <si>
    <t>F03-BRIGADE GOLDEN TRAINGALE</t>
  </si>
  <si>
    <t>1210201901010110</t>
  </si>
  <si>
    <t>F04-BRIGADE EXOTIKA</t>
  </si>
  <si>
    <t>1210201901010103</t>
  </si>
  <si>
    <t>F05-AVALAHALLI</t>
  </si>
  <si>
    <t>1210201901010104</t>
  </si>
  <si>
    <t>F06-KANNAMANGALA</t>
  </si>
  <si>
    <t>1210201901010105</t>
  </si>
  <si>
    <t>F07-CHEEMASANDRA</t>
  </si>
  <si>
    <t>1210201901010106</t>
  </si>
  <si>
    <t>F08-ABC</t>
  </si>
  <si>
    <t>1210201901020301</t>
  </si>
  <si>
    <t>INDUSTRIAL</t>
  </si>
  <si>
    <t>F09-SAFAL-MARKET</t>
  </si>
  <si>
    <t>1210201901010301</t>
  </si>
  <si>
    <t>F10-BGRT</t>
  </si>
  <si>
    <t>1210201901010107</t>
  </si>
  <si>
    <t>F11-BHIDARAHALLI</t>
  </si>
  <si>
    <t>1210201901010302</t>
  </si>
  <si>
    <t>F13-STRELING</t>
  </si>
  <si>
    <t>1210201901010303</t>
  </si>
  <si>
    <t>F14-SCHNIDER</t>
  </si>
  <si>
    <t>1210201901010101</t>
  </si>
  <si>
    <t>F15-CIPLA</t>
  </si>
  <si>
    <t>1210201901020303</t>
  </si>
  <si>
    <t>DEVANAHALLI</t>
  </si>
  <si>
    <t>BOODIGERE_66</t>
  </si>
  <si>
    <t>F11-HARDWARE-PARK</t>
  </si>
  <si>
    <t>1210202905020306</t>
  </si>
  <si>
    <t>FEEDER BILLING COMPLETED</t>
  </si>
  <si>
    <t>F15-DRDO</t>
  </si>
  <si>
    <t>1210202905020404</t>
  </si>
  <si>
    <t>HOSAKOTE_66</t>
  </si>
  <si>
    <t>F05-BAIYAPPANAHALLI</t>
  </si>
  <si>
    <t>1210201906010104</t>
  </si>
  <si>
    <t>F06-BPL</t>
  </si>
  <si>
    <t>1210201906010105</t>
  </si>
  <si>
    <t>F07-CIPLA</t>
  </si>
  <si>
    <t>1210201906020101</t>
  </si>
  <si>
    <t>F09-BRIGADE BUENA VISTA</t>
  </si>
  <si>
    <t>1210201906010108</t>
  </si>
  <si>
    <t>F10-IMPACT-GLASS-FACTORY</t>
  </si>
  <si>
    <t>1210201906020301</t>
  </si>
  <si>
    <t>F11-V-R-K-P</t>
  </si>
  <si>
    <t>1210201906020302</t>
  </si>
  <si>
    <t>F13-MANDUR</t>
  </si>
  <si>
    <t>1210201906010701</t>
  </si>
  <si>
    <t>F16-BUDIGERE</t>
  </si>
  <si>
    <t>1210201906010703</t>
  </si>
  <si>
    <t>F19-SHRI VISION TOWERS</t>
  </si>
  <si>
    <t>1210201906010110</t>
  </si>
  <si>
    <t>F13-PRESTIGE AUGUSTA</t>
  </si>
  <si>
    <t>F10-HOSAKOTE</t>
  </si>
  <si>
    <t>F00-BILISHIVALE</t>
  </si>
  <si>
    <t>F07-FMOTHER-DAIRY</t>
  </si>
  <si>
    <t>1130305903010210</t>
  </si>
  <si>
    <t>1130305903010203</t>
  </si>
  <si>
    <t>1130304901030501</t>
  </si>
  <si>
    <t>1130202905020301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</si>
</sst>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30">
    <xf numFmtId="0" fontId="0" fillId="0" borderId="0" xfId="0" applyNumberFormat="1" applyFill="1" applyAlignment="1" applyProtection="1"/>
    <xf numFmtId="0" fontId="1" fillId="2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3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3" borderId="0" xfId="0" applyNumberFormat="1" applyFill="1" applyAlignment="1" applyProtection="1">
      <alignment horizontal="center" vertical="center"/>
    </xf>
    <xf numFmtId="0" fontId="0" fillId="3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4" borderId="2" xfId="0" applyNumberFormat="1" applyFill="1" applyBorder="1" applyAlignment="1" applyProtection="1">
      <alignment horizontal="center" vertical="center"/>
    </xf>
    <xf numFmtId="168" fontId="0" fillId="4" borderId="2" xfId="0" applyNumberFormat="1" applyFill="1" applyBorder="1" applyAlignment="1" applyProtection="1">
      <alignment horizontal="center" vertical="center"/>
    </xf>
    <xf numFmtId="0" fontId="0" fillId="4" borderId="0" xfId="0" applyNumberFormat="1" applyFill="1" applyAlignment="1" applyProtection="1">
      <alignment horizontal="center" vertical="center"/>
    </xf>
    <xf numFmtId="0" fontId="0" fillId="4" borderId="0" xfId="0" applyNumberFormat="1" applyFill="1" applyAlignment="1" applyProtection="1"/>
    <xf numFmtId="0" fontId="0" fillId="4" borderId="2" xfId="0" applyNumberFormat="1" applyFill="1" applyBorder="1" applyAlignment="1" applyProtection="1">
      <alignment horizontal="center"/>
    </xf>
    <xf numFmtId="2" fontId="0" fillId="4" borderId="2" xfId="0" applyNumberFormat="1" applyFill="1" applyBorder="1" applyAlignment="1" applyProtection="1">
      <alignment horizontal="center" vertical="center"/>
    </xf>
    <xf numFmtId="0" fontId="0" fillId="5" borderId="2" xfId="0" applyNumberFormat="1" applyFill="1" applyBorder="1" applyAlignment="1" applyProtection="1">
      <alignment horizontal="center"/>
    </xf>
    <xf numFmtId="0" fontId="0" fillId="5" borderId="2" xfId="0" applyNumberFormat="1" applyFill="1" applyBorder="1" applyAlignment="1" applyProtection="1">
      <alignment horizontal="center" vertical="center"/>
    </xf>
    <xf numFmtId="168" fontId="0" fillId="5" borderId="2" xfId="0" applyNumberFormat="1" applyFill="1" applyBorder="1" applyAlignment="1" applyProtection="1">
      <alignment horizontal="center" vertical="center"/>
    </xf>
    <xf numFmtId="0" fontId="0" fillId="5" borderId="0" xfId="0" applyNumberFormat="1" applyFill="1" applyAlignment="1" applyProtection="1">
      <alignment horizontal="center" vertical="center"/>
    </xf>
    <xf numFmtId="0" fontId="0" fillId="4" borderId="2" xfId="0" applyNumberFormat="1" applyFill="1" applyBorder="1" applyAlignment="1" applyProtection="1"/>
    <xf numFmtId="0" fontId="3" fillId="2" borderId="3" xfId="0" applyNumberFormat="1" applyFont="1" applyFill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3" borderId="0" xfId="0" applyNumberFormat="1" applyFont="1" applyFill="1" applyAlignment="1" applyProtection="1">
      <alignment horizontal="center" vertical="center"/>
    </xf>
    <xf numFmtId="0" fontId="3" fillId="3" borderId="0" xfId="0" applyNumberFormat="1" applyFont="1" applyFill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0" fillId="4" borderId="4" xfId="0" applyNumberFormat="1" applyFill="1" applyBorder="1" applyAlignment="1" applyProtection="1">
      <alignment horizontal="center" vertical="center"/>
    </xf>
    <xf numFmtId="0" fontId="0" fillId="5" borderId="4" xfId="0" applyNumberFormat="1" applyFill="1" applyBorder="1" applyAlignment="1" applyProtection="1">
      <alignment horizontal="center" vertical="center"/>
    </xf>
  </cellXfs>
  <cellStyles count="1">
    <cellStyle name="Normal" xfId="0" builtinId="0"/>
  </cellStyles>
  <dxfs count="18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ill>
        <patternFill patternType="solid">
          <fgColor rgb="FFFFFFFF"/>
          <bgColor rgb="FF000000"/>
        </patternFill>
      </fill>
    </dxf>
    <dxf>
      <alignment horizontal="center" vertic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8:AH49" totalsRowShown="0">
  <autoFilter ref="A8:AH49"/>
  <tableColumns count="34">
    <tableColumn id="1" name="SLNO" dataDxfId="8"/>
    <tableColumn id="2" name="CIRCLE" dataDxfId="7"/>
    <tableColumn id="3" name="DIVISION" dataDxfId="6"/>
    <tableColumn id="4" name="SUB DIVISION" dataDxfId="5"/>
    <tableColumn id="5" name="STATION NAME" dataDxfId="4"/>
    <tableColumn id="6" name="FEEDER OWNER" dataDxfId="3"/>
    <tableColumn id="8" name="FEEDER NAME" dataDxfId="2"/>
    <tableColumn id="9" name="FEEDER TYPE" dataDxfId="1"/>
    <tableColumn id="10" name="FEEDER CODE" dataDxfId="0"/>
    <tableColumn id="11" name="NO OF INS"/>
    <tableColumn id="12" name="NO OF ACTIVE INS"/>
    <tableColumn id="13" name="NO OF INACTIVE INS"/>
    <tableColumn id="14" name="IP SET INSTALLATION"/>
    <tableColumn id="15" name="IP_UNBILLED"/>
    <tableColumn id="16" name="IR"/>
    <tableColumn id="17" name="FR"/>
    <tableColumn id="18" name="MC"/>
    <tableColumn id="19" name="CONSUMPTION Q=(O-N)*P" dataDxfId="17"/>
    <tableColumn id="20" name="IMPORTED ENERGY" dataDxfId="16"/>
    <tableColumn id="21" name="EXPORTED ENERGY" dataDxfId="15"/>
    <tableColumn id="22" name="NET CONSUMPTION T=Q+R-S" dataDxfId="14"/>
    <tableColumn id="23" name="METERED SALES" dataDxfId="13"/>
    <tableColumn id="24" name="UNMETERED SALES" dataDxfId="12"/>
    <tableColumn id="25" name="TOTAL SALES W=U+V" dataDxfId="11"/>
    <tableColumn id="26" name="T AND D LOSS X=(T-W/T)*100" dataDxfId="10"/>
    <tableColumn id="27" name="DEMAND"/>
    <tableColumn id="28" name="COLLECTION"/>
    <tableColumn id="29" name="BILLING EFFICIENCY AA=W/T"/>
    <tableColumn id="30" name="COLLECTION EFFICIENCY AB=Z/Y"/>
    <tableColumn id="31" name="AT AND C LOSS AC=((1-AA*AB)*100"/>
    <tableColumn id="32" name="REMARKS"/>
    <tableColumn id="33" name="STATUS"/>
    <tableColumn id="34" name="ENRTYTIME"/>
    <tableColumn id="35" name="loc_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tabSelected="1" topLeftCell="K1" workbookViewId="0">
      <selection activeCell="V18" sqref="V18"/>
    </sheetView>
  </sheetViews>
  <sheetFormatPr defaultRowHeight="15" x14ac:dyDescent="0.25"/>
  <cols>
    <col min="1" max="1" width="9.140625" style="4" customWidth="1"/>
    <col min="2" max="3" width="20.7109375" style="4" customWidth="1"/>
    <col min="4" max="4" width="20.42578125" style="4" customWidth="1"/>
    <col min="5" max="5" width="19.5703125" style="4" customWidth="1"/>
    <col min="6" max="6" width="20.42578125" style="4" customWidth="1"/>
    <col min="7" max="7" width="31.140625" style="4" customWidth="1"/>
    <col min="8" max="8" width="15.5703125" style="4" customWidth="1"/>
    <col min="9" max="9" width="18.85546875" style="4" customWidth="1"/>
    <col min="10" max="10" width="13.42578125" customWidth="1"/>
    <col min="11" max="11" width="20" customWidth="1"/>
    <col min="12" max="12" width="21.85546875" customWidth="1"/>
    <col min="13" max="13" width="22.42578125" customWidth="1"/>
    <col min="14" max="14" width="15.7109375" customWidth="1"/>
    <col min="15" max="16" width="12" customWidth="1"/>
    <col min="17" max="17" width="7.42578125" customWidth="1"/>
    <col min="18" max="18" width="19" style="4" customWidth="1"/>
    <col min="19" max="19" width="21.140625" style="4" customWidth="1"/>
    <col min="20" max="20" width="21" style="4" customWidth="1"/>
    <col min="21" max="21" width="21.42578125" style="4" customWidth="1"/>
    <col min="22" max="22" width="16.28515625" style="2" customWidth="1"/>
    <col min="23" max="23" width="16.5703125" style="2" customWidth="1"/>
    <col min="24" max="24" width="32.140625" style="2" customWidth="1"/>
    <col min="25" max="25" width="34.7109375" style="4" customWidth="1"/>
    <col min="26" max="26" width="15.140625" customWidth="1"/>
    <col min="27" max="27" width="15.28515625" customWidth="1"/>
    <col min="28" max="28" width="29" customWidth="1"/>
    <col min="29" max="29" width="32" customWidth="1"/>
    <col min="30" max="30" width="34.85546875" customWidth="1"/>
    <col min="31" max="31" width="39.140625" customWidth="1"/>
    <col min="32" max="32" width="11.140625" customWidth="1"/>
    <col min="33" max="33" width="14.42578125" customWidth="1"/>
    <col min="34" max="34" width="12.140625" customWidth="1"/>
  </cols>
  <sheetData>
    <row r="1" spans="1:34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</row>
    <row r="2" spans="1:34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</v>
      </c>
      <c r="AE2" s="1" t="s">
        <v>1</v>
      </c>
    </row>
    <row r="3" spans="1:34" x14ac:dyDescent="0.25">
      <c r="A3" s="1" t="s">
        <v>2</v>
      </c>
      <c r="B3" s="1" t="s">
        <v>2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  <c r="K3" s="1" t="s">
        <v>2</v>
      </c>
      <c r="L3" s="1" t="s">
        <v>2</v>
      </c>
      <c r="M3" s="1" t="s">
        <v>2</v>
      </c>
      <c r="N3" s="1" t="s">
        <v>2</v>
      </c>
      <c r="O3" s="1" t="s">
        <v>2</v>
      </c>
      <c r="P3" s="1" t="s">
        <v>2</v>
      </c>
      <c r="Q3" s="1" t="s">
        <v>2</v>
      </c>
      <c r="R3" s="1" t="s">
        <v>2</v>
      </c>
      <c r="S3" s="1" t="s">
        <v>2</v>
      </c>
      <c r="T3" s="1" t="s">
        <v>2</v>
      </c>
      <c r="U3" s="1" t="s">
        <v>2</v>
      </c>
      <c r="V3" s="1" t="s">
        <v>2</v>
      </c>
      <c r="W3" s="1" t="s">
        <v>2</v>
      </c>
      <c r="X3" s="1" t="s">
        <v>2</v>
      </c>
      <c r="Y3" s="1" t="s">
        <v>2</v>
      </c>
      <c r="Z3" s="1" t="s">
        <v>2</v>
      </c>
      <c r="AA3" s="1" t="s">
        <v>2</v>
      </c>
      <c r="AB3" s="1" t="s">
        <v>2</v>
      </c>
      <c r="AC3" s="1" t="s">
        <v>2</v>
      </c>
      <c r="AD3" s="1" t="s">
        <v>2</v>
      </c>
      <c r="AE3" s="1" t="s">
        <v>2</v>
      </c>
    </row>
    <row r="4" spans="1:34" x14ac:dyDescent="0.25">
      <c r="B4" s="24" t="s">
        <v>3</v>
      </c>
      <c r="C4" s="24" t="s">
        <v>4</v>
      </c>
      <c r="J4" s="2"/>
      <c r="K4" s="2"/>
      <c r="L4" s="2"/>
      <c r="M4" s="2"/>
      <c r="N4" s="2"/>
      <c r="O4" s="2"/>
      <c r="P4" s="2"/>
      <c r="Q4" s="2"/>
      <c r="Z4" s="2"/>
      <c r="AA4" s="2"/>
      <c r="AB4" s="2"/>
      <c r="AC4" s="2"/>
      <c r="AD4" s="2"/>
      <c r="AE4" s="2"/>
    </row>
    <row r="5" spans="1:34" x14ac:dyDescent="0.25">
      <c r="B5" s="24" t="s">
        <v>5</v>
      </c>
      <c r="C5" s="24" t="s">
        <v>6</v>
      </c>
      <c r="J5" s="2"/>
      <c r="K5" s="2"/>
      <c r="L5" s="2"/>
      <c r="M5" s="2"/>
      <c r="N5" s="2"/>
      <c r="O5" s="2"/>
      <c r="P5" s="2"/>
      <c r="Q5" s="2"/>
      <c r="Z5" s="2"/>
      <c r="AA5" s="2"/>
      <c r="AB5" s="2"/>
      <c r="AC5" s="2"/>
      <c r="AD5" s="2"/>
      <c r="AE5" s="2"/>
    </row>
    <row r="6" spans="1:34" x14ac:dyDescent="0.25">
      <c r="A6" s="5"/>
      <c r="B6" s="5"/>
      <c r="C6" s="5"/>
      <c r="D6" s="5"/>
      <c r="E6" s="5"/>
      <c r="F6" s="5"/>
      <c r="G6" s="5"/>
      <c r="H6" s="25" t="s">
        <v>7</v>
      </c>
      <c r="I6" s="26" t="s">
        <v>8</v>
      </c>
      <c r="J6" s="3"/>
      <c r="K6" s="3"/>
      <c r="L6" s="3"/>
      <c r="M6" s="3"/>
      <c r="N6" s="3"/>
      <c r="O6" s="3"/>
      <c r="P6" s="3"/>
      <c r="Q6" s="3"/>
      <c r="R6" s="5"/>
      <c r="S6" s="5"/>
      <c r="T6" s="5"/>
      <c r="U6" s="5"/>
      <c r="V6" s="6"/>
      <c r="W6" s="6"/>
      <c r="X6" s="6"/>
      <c r="Y6" s="5"/>
      <c r="Z6" s="3"/>
      <c r="AA6" s="3"/>
      <c r="AB6" s="3"/>
      <c r="AC6" s="3"/>
      <c r="AD6" s="3"/>
      <c r="AE6" s="3"/>
    </row>
    <row r="7" spans="1:34" x14ac:dyDescent="0.25">
      <c r="A7" s="23"/>
      <c r="B7" s="23" t="s">
        <v>9</v>
      </c>
      <c r="C7" s="23" t="s">
        <v>10</v>
      </c>
      <c r="D7" s="27" t="s">
        <v>11</v>
      </c>
      <c r="E7" s="27" t="s">
        <v>12</v>
      </c>
      <c r="F7" s="27" t="s">
        <v>13</v>
      </c>
      <c r="G7" s="23" t="s">
        <v>14</v>
      </c>
      <c r="H7" s="27" t="s">
        <v>15</v>
      </c>
      <c r="I7" s="27" t="s">
        <v>16</v>
      </c>
      <c r="J7" s="22" t="s">
        <v>17</v>
      </c>
      <c r="K7" s="22" t="s">
        <v>18</v>
      </c>
      <c r="L7" s="22" t="s">
        <v>19</v>
      </c>
      <c r="M7" s="22" t="s">
        <v>20</v>
      </c>
      <c r="N7" s="22" t="s">
        <v>21</v>
      </c>
      <c r="O7" s="22" t="s">
        <v>22</v>
      </c>
      <c r="P7" s="22" t="s">
        <v>23</v>
      </c>
      <c r="Q7" s="22" t="s">
        <v>24</v>
      </c>
      <c r="R7" s="23" t="s">
        <v>25</v>
      </c>
      <c r="S7" s="23" t="s">
        <v>26</v>
      </c>
      <c r="T7" s="23" t="s">
        <v>27</v>
      </c>
      <c r="U7" s="23" t="s">
        <v>28</v>
      </c>
      <c r="V7" s="22" t="s">
        <v>29</v>
      </c>
      <c r="W7" s="22" t="s">
        <v>30</v>
      </c>
      <c r="X7" s="22" t="s">
        <v>31</v>
      </c>
      <c r="Y7" s="23" t="s">
        <v>32</v>
      </c>
      <c r="Z7" s="22" t="s">
        <v>33</v>
      </c>
      <c r="AA7" s="22" t="s">
        <v>34</v>
      </c>
      <c r="AB7" s="22" t="s">
        <v>35</v>
      </c>
      <c r="AC7" s="22" t="s">
        <v>36</v>
      </c>
      <c r="AD7" s="22" t="s">
        <v>37</v>
      </c>
      <c r="AE7" s="22" t="s">
        <v>38</v>
      </c>
    </row>
    <row r="8" spans="1:34" s="8" customFormat="1" ht="30" x14ac:dyDescent="0.25">
      <c r="A8" s="9" t="s">
        <v>39</v>
      </c>
      <c r="B8" s="9" t="s">
        <v>40</v>
      </c>
      <c r="C8" s="9" t="s">
        <v>41</v>
      </c>
      <c r="D8" s="7" t="s">
        <v>42</v>
      </c>
      <c r="E8" s="7" t="s">
        <v>43</v>
      </c>
      <c r="F8" s="7" t="s">
        <v>44</v>
      </c>
      <c r="G8" s="9" t="s">
        <v>45</v>
      </c>
      <c r="H8" s="4" t="s">
        <v>46</v>
      </c>
      <c r="I8" s="4" t="s">
        <v>47</v>
      </c>
      <c r="J8" s="10" t="s">
        <v>48</v>
      </c>
      <c r="K8" s="10" t="s">
        <v>49</v>
      </c>
      <c r="L8" s="10" t="s">
        <v>50</v>
      </c>
      <c r="M8" s="10" t="s">
        <v>51</v>
      </c>
      <c r="N8" s="10" t="s">
        <v>52</v>
      </c>
      <c r="O8" s="9" t="s">
        <v>53</v>
      </c>
      <c r="P8" s="9" t="s">
        <v>54</v>
      </c>
      <c r="Q8" s="9" t="s">
        <v>55</v>
      </c>
      <c r="R8" s="9" t="s">
        <v>56</v>
      </c>
      <c r="S8" s="9" t="s">
        <v>57</v>
      </c>
      <c r="T8" s="9" t="s">
        <v>58</v>
      </c>
      <c r="U8" s="9" t="s">
        <v>59</v>
      </c>
      <c r="V8" s="9" t="s">
        <v>60</v>
      </c>
      <c r="W8" s="9" t="s">
        <v>61</v>
      </c>
      <c r="X8" s="9" t="s">
        <v>62</v>
      </c>
      <c r="Y8" s="9" t="s">
        <v>63</v>
      </c>
      <c r="Z8" s="9" t="s">
        <v>64</v>
      </c>
      <c r="AA8" s="9" t="s">
        <v>65</v>
      </c>
      <c r="AB8" s="9" t="s">
        <v>66</v>
      </c>
      <c r="AC8" s="9" t="s">
        <v>67</v>
      </c>
      <c r="AD8" s="9" t="s">
        <v>68</v>
      </c>
      <c r="AE8" s="9" t="s">
        <v>69</v>
      </c>
      <c r="AF8" s="9" t="s">
        <v>70</v>
      </c>
      <c r="AG8" s="9" t="s">
        <v>71</v>
      </c>
      <c r="AH8" s="9" t="s">
        <v>72</v>
      </c>
    </row>
    <row r="9" spans="1:34" s="13" customFormat="1" x14ac:dyDescent="0.25">
      <c r="A9" s="11">
        <v>1</v>
      </c>
      <c r="B9" s="11" t="s">
        <v>73</v>
      </c>
      <c r="C9" s="11" t="s">
        <v>74</v>
      </c>
      <c r="D9" s="11" t="s">
        <v>8</v>
      </c>
      <c r="E9" s="11" t="s">
        <v>78</v>
      </c>
      <c r="F9" s="11" t="s">
        <v>8</v>
      </c>
      <c r="G9" s="11" t="s">
        <v>79</v>
      </c>
      <c r="H9" s="11" t="s">
        <v>80</v>
      </c>
      <c r="I9" s="28" t="s">
        <v>81</v>
      </c>
      <c r="J9" s="11">
        <v>232</v>
      </c>
      <c r="K9" s="11">
        <v>232</v>
      </c>
      <c r="L9" s="11">
        <v>0</v>
      </c>
      <c r="M9" s="11">
        <v>2</v>
      </c>
      <c r="N9" s="11">
        <v>0</v>
      </c>
      <c r="O9" s="11">
        <v>89.591999999999999</v>
      </c>
      <c r="P9" s="11">
        <v>90.991</v>
      </c>
      <c r="Q9" s="11">
        <v>40000</v>
      </c>
      <c r="R9" s="11">
        <v>55960</v>
      </c>
      <c r="S9" s="11">
        <v>1500</v>
      </c>
      <c r="T9" s="11">
        <v>0</v>
      </c>
      <c r="U9" s="11">
        <f>Table13[[#This Row],[CONSUMPTION Q=(O-N)*P]]+Table13[[#This Row],[IMPORTED ENERGY]]-Table13[[#This Row],[EXPORTED ENERGY]]</f>
        <v>57460</v>
      </c>
      <c r="V9" s="11">
        <v>52565</v>
      </c>
      <c r="W9" s="11">
        <v>2900</v>
      </c>
      <c r="X9" s="11">
        <v>55465</v>
      </c>
      <c r="Y9" s="12">
        <f>(Table13[[#This Row],[NET CONSUMPTION T=Q+R-S]]-Table13[[#This Row],[TOTAL SALES W=U+V]])/Table13[[#This Row],[NET CONSUMPTION T=Q+R-S]]*100</f>
        <v>3.4719805081796036</v>
      </c>
      <c r="Z9" s="11">
        <v>550661.32999999996</v>
      </c>
      <c r="AA9" s="11">
        <v>589982.46</v>
      </c>
      <c r="AB9" s="11">
        <v>0.99119999999999997</v>
      </c>
      <c r="AC9" s="11">
        <v>1.0713999999999999</v>
      </c>
      <c r="AD9" s="11">
        <v>0.94</v>
      </c>
      <c r="AE9" s="11"/>
      <c r="AF9" s="11"/>
      <c r="AG9" s="11"/>
      <c r="AH9" s="11">
        <v>11251</v>
      </c>
    </row>
    <row r="10" spans="1:34" s="13" customFormat="1" x14ac:dyDescent="0.25">
      <c r="A10" s="11">
        <v>2</v>
      </c>
      <c r="B10" s="11" t="s">
        <v>73</v>
      </c>
      <c r="C10" s="11" t="s">
        <v>74</v>
      </c>
      <c r="D10" s="11" t="s">
        <v>8</v>
      </c>
      <c r="E10" s="11" t="s">
        <v>78</v>
      </c>
      <c r="F10" s="11" t="s">
        <v>8</v>
      </c>
      <c r="G10" s="11" t="s">
        <v>82</v>
      </c>
      <c r="H10" s="11" t="s">
        <v>80</v>
      </c>
      <c r="I10" s="28" t="s">
        <v>83</v>
      </c>
      <c r="J10" s="11">
        <v>433</v>
      </c>
      <c r="K10" s="11">
        <v>433</v>
      </c>
      <c r="L10" s="11">
        <v>0</v>
      </c>
      <c r="M10" s="11">
        <v>0</v>
      </c>
      <c r="N10" s="11">
        <v>0</v>
      </c>
      <c r="O10" s="11">
        <v>243.006</v>
      </c>
      <c r="P10" s="11">
        <v>246.721</v>
      </c>
      <c r="Q10" s="11">
        <v>40000</v>
      </c>
      <c r="R10" s="11">
        <v>148600</v>
      </c>
      <c r="S10" s="11">
        <v>0</v>
      </c>
      <c r="T10" s="11">
        <v>8500</v>
      </c>
      <c r="U10" s="11">
        <f>Table13[[#This Row],[CONSUMPTION Q=(O-N)*P]]+Table13[[#This Row],[IMPORTED ENERGY]]-Table13[[#This Row],[EXPORTED ENERGY]]</f>
        <v>140100</v>
      </c>
      <c r="V10" s="11">
        <v>134433.79999999999</v>
      </c>
      <c r="W10" s="11">
        <v>0</v>
      </c>
      <c r="X10" s="11">
        <v>134433.79999999999</v>
      </c>
      <c r="Y10" s="12">
        <f>(Table13[[#This Row],[NET CONSUMPTION T=Q+R-S]]-Table13[[#This Row],[TOTAL SALES W=U+V]])/Table13[[#This Row],[NET CONSUMPTION T=Q+R-S]]*100</f>
        <v>4.0443968593861612</v>
      </c>
      <c r="Z10" s="11">
        <v>1440899.88</v>
      </c>
      <c r="AA10" s="11">
        <v>1599285.37</v>
      </c>
      <c r="AB10" s="11">
        <v>0.90469999999999995</v>
      </c>
      <c r="AC10" s="11">
        <v>1.1099000000000001</v>
      </c>
      <c r="AD10" s="11">
        <v>10.58</v>
      </c>
      <c r="AE10" s="11"/>
      <c r="AF10" s="11"/>
      <c r="AG10" s="11"/>
      <c r="AH10" s="11">
        <v>11251</v>
      </c>
    </row>
    <row r="11" spans="1:34" s="13" customFormat="1" x14ac:dyDescent="0.25">
      <c r="A11" s="11">
        <v>3</v>
      </c>
      <c r="B11" s="11" t="s">
        <v>73</v>
      </c>
      <c r="C11" s="11" t="s">
        <v>74</v>
      </c>
      <c r="D11" s="11" t="s">
        <v>8</v>
      </c>
      <c r="E11" s="11" t="s">
        <v>78</v>
      </c>
      <c r="F11" s="11" t="s">
        <v>8</v>
      </c>
      <c r="G11" s="11" t="s">
        <v>84</v>
      </c>
      <c r="H11" s="11" t="s">
        <v>80</v>
      </c>
      <c r="I11" s="28" t="s">
        <v>85</v>
      </c>
      <c r="J11" s="11">
        <v>480</v>
      </c>
      <c r="K11" s="11">
        <v>480</v>
      </c>
      <c r="L11" s="11">
        <v>0</v>
      </c>
      <c r="M11" s="11">
        <v>3</v>
      </c>
      <c r="N11" s="11">
        <v>0</v>
      </c>
      <c r="O11" s="11">
        <v>186.19499999999999</v>
      </c>
      <c r="P11" s="11">
        <v>189.10599999999999</v>
      </c>
      <c r="Q11" s="11">
        <v>40000</v>
      </c>
      <c r="R11" s="11">
        <v>116440</v>
      </c>
      <c r="S11" s="11">
        <v>1600</v>
      </c>
      <c r="T11" s="11">
        <v>0</v>
      </c>
      <c r="U11" s="11">
        <f>Table13[[#This Row],[CONSUMPTION Q=(O-N)*P]]+Table13[[#This Row],[IMPORTED ENERGY]]-Table13[[#This Row],[EXPORTED ENERGY]]</f>
        <v>118040</v>
      </c>
      <c r="V11" s="11">
        <v>109995.5</v>
      </c>
      <c r="W11" s="11">
        <v>3840</v>
      </c>
      <c r="X11" s="11">
        <v>113835.5</v>
      </c>
      <c r="Y11" s="12">
        <f>(Table13[[#This Row],[NET CONSUMPTION T=Q+R-S]]-Table13[[#This Row],[TOTAL SALES W=U+V]])/Table13[[#This Row],[NET CONSUMPTION T=Q+R-S]]*100</f>
        <v>3.561928159945781</v>
      </c>
      <c r="Z11" s="11">
        <v>1232511.51</v>
      </c>
      <c r="AA11" s="11">
        <v>1419285.49</v>
      </c>
      <c r="AB11" s="11">
        <v>0.97760000000000002</v>
      </c>
      <c r="AC11" s="11">
        <v>1.1515</v>
      </c>
      <c r="AD11" s="11">
        <v>2.58</v>
      </c>
      <c r="AE11" s="11"/>
      <c r="AF11" s="11"/>
      <c r="AG11" s="11"/>
      <c r="AH11" s="11">
        <v>11251</v>
      </c>
    </row>
    <row r="12" spans="1:34" s="13" customFormat="1" x14ac:dyDescent="0.25">
      <c r="A12" s="11">
        <v>4</v>
      </c>
      <c r="B12" s="11" t="s">
        <v>73</v>
      </c>
      <c r="C12" s="11" t="s">
        <v>74</v>
      </c>
      <c r="D12" s="11" t="s">
        <v>8</v>
      </c>
      <c r="E12" s="11" t="s">
        <v>78</v>
      </c>
      <c r="F12" s="11" t="s">
        <v>8</v>
      </c>
      <c r="G12" s="11" t="s">
        <v>86</v>
      </c>
      <c r="H12" s="11" t="s">
        <v>80</v>
      </c>
      <c r="I12" s="28" t="s">
        <v>87</v>
      </c>
      <c r="J12" s="11">
        <v>423</v>
      </c>
      <c r="K12" s="11">
        <v>423</v>
      </c>
      <c r="L12" s="11">
        <v>0</v>
      </c>
      <c r="M12" s="11">
        <v>0</v>
      </c>
      <c r="N12" s="11">
        <v>0</v>
      </c>
      <c r="O12" s="11">
        <v>149.26300000000001</v>
      </c>
      <c r="P12" s="11">
        <v>151.69200000000001</v>
      </c>
      <c r="Q12" s="11">
        <v>40000</v>
      </c>
      <c r="R12" s="11">
        <v>97160</v>
      </c>
      <c r="S12" s="11">
        <v>2500</v>
      </c>
      <c r="T12" s="11">
        <v>0</v>
      </c>
      <c r="U12" s="11">
        <f>Table13[[#This Row],[CONSUMPTION Q=(O-N)*P]]+Table13[[#This Row],[IMPORTED ENERGY]]-Table13[[#This Row],[EXPORTED ENERGY]]</f>
        <v>99660</v>
      </c>
      <c r="V12" s="11">
        <v>95886.2</v>
      </c>
      <c r="W12" s="11">
        <v>0</v>
      </c>
      <c r="X12" s="11">
        <v>95886.2</v>
      </c>
      <c r="Y12" s="12">
        <f>(Table13[[#This Row],[NET CONSUMPTION T=Q+R-S]]-Table13[[#This Row],[TOTAL SALES W=U+V]])/Table13[[#This Row],[NET CONSUMPTION T=Q+R-S]]*100</f>
        <v>3.7866746939594651</v>
      </c>
      <c r="Z12" s="11">
        <v>1035471.32</v>
      </c>
      <c r="AA12" s="11">
        <v>1257953.19</v>
      </c>
      <c r="AB12" s="11">
        <v>0.9869</v>
      </c>
      <c r="AC12" s="11">
        <v>1.2149000000000001</v>
      </c>
      <c r="AD12" s="11">
        <v>1.59</v>
      </c>
      <c r="AE12" s="11"/>
      <c r="AF12" s="11"/>
      <c r="AG12" s="11"/>
      <c r="AH12" s="11">
        <v>11251</v>
      </c>
    </row>
    <row r="13" spans="1:34" s="13" customFormat="1" x14ac:dyDescent="0.25">
      <c r="A13" s="11">
        <v>5</v>
      </c>
      <c r="B13" s="11" t="s">
        <v>73</v>
      </c>
      <c r="C13" s="11" t="s">
        <v>74</v>
      </c>
      <c r="D13" s="11" t="s">
        <v>8</v>
      </c>
      <c r="E13" s="11" t="s">
        <v>78</v>
      </c>
      <c r="F13" s="11" t="s">
        <v>8</v>
      </c>
      <c r="G13" s="11" t="s">
        <v>88</v>
      </c>
      <c r="H13" s="11" t="s">
        <v>80</v>
      </c>
      <c r="I13" s="28" t="s">
        <v>89</v>
      </c>
      <c r="J13" s="11">
        <v>1401</v>
      </c>
      <c r="K13" s="11">
        <v>1401</v>
      </c>
      <c r="L13" s="11">
        <v>0</v>
      </c>
      <c r="M13" s="11">
        <v>0</v>
      </c>
      <c r="N13" s="11">
        <v>0</v>
      </c>
      <c r="O13" s="11">
        <v>8474.5</v>
      </c>
      <c r="P13" s="11">
        <v>8535.7999999999993</v>
      </c>
      <c r="Q13" s="11">
        <v>1000</v>
      </c>
      <c r="R13" s="11">
        <v>61300</v>
      </c>
      <c r="S13" s="11">
        <v>99589</v>
      </c>
      <c r="T13" s="11">
        <v>0</v>
      </c>
      <c r="U13" s="11">
        <f>Table13[[#This Row],[CONSUMPTION Q=(O-N)*P]]+Table13[[#This Row],[IMPORTED ENERGY]]-Table13[[#This Row],[EXPORTED ENERGY]]</f>
        <v>160889</v>
      </c>
      <c r="V13" s="11">
        <v>158704.6</v>
      </c>
      <c r="W13" s="11">
        <v>0</v>
      </c>
      <c r="X13" s="11">
        <v>158704.6</v>
      </c>
      <c r="Y13" s="12">
        <f>(Table13[[#This Row],[NET CONSUMPTION T=Q+R-S]]-Table13[[#This Row],[TOTAL SALES W=U+V]])/Table13[[#This Row],[NET CONSUMPTION T=Q+R-S]]*100</f>
        <v>1.3577062446780042</v>
      </c>
      <c r="Z13" s="11">
        <v>1707684.32</v>
      </c>
      <c r="AA13" s="11">
        <v>1736457.41</v>
      </c>
      <c r="AB13" s="11">
        <v>2.589</v>
      </c>
      <c r="AC13" s="11">
        <v>1.0167999999999999</v>
      </c>
      <c r="AD13" s="11">
        <v>-161.57</v>
      </c>
      <c r="AE13" s="11"/>
      <c r="AF13" s="11"/>
      <c r="AG13" s="11"/>
      <c r="AH13" s="11">
        <v>11251</v>
      </c>
    </row>
    <row r="14" spans="1:34" s="13" customFormat="1" x14ac:dyDescent="0.25">
      <c r="A14" s="11">
        <v>6</v>
      </c>
      <c r="B14" s="11" t="s">
        <v>73</v>
      </c>
      <c r="C14" s="11" t="s">
        <v>74</v>
      </c>
      <c r="D14" s="11" t="s">
        <v>8</v>
      </c>
      <c r="E14" s="11" t="s">
        <v>78</v>
      </c>
      <c r="F14" s="11" t="s">
        <v>8</v>
      </c>
      <c r="G14" s="11" t="s">
        <v>90</v>
      </c>
      <c r="H14" s="11" t="s">
        <v>76</v>
      </c>
      <c r="I14" s="28" t="s">
        <v>91</v>
      </c>
      <c r="J14" s="11">
        <v>3515</v>
      </c>
      <c r="K14" s="11">
        <v>3515</v>
      </c>
      <c r="L14" s="11">
        <v>0</v>
      </c>
      <c r="M14" s="11">
        <v>34</v>
      </c>
      <c r="N14" s="11">
        <v>0</v>
      </c>
      <c r="O14" s="11">
        <v>23648</v>
      </c>
      <c r="P14" s="11">
        <v>23877.8</v>
      </c>
      <c r="Q14" s="11">
        <v>2000</v>
      </c>
      <c r="R14" s="11">
        <v>459600</v>
      </c>
      <c r="S14" s="11">
        <v>197414</v>
      </c>
      <c r="T14" s="11">
        <v>0</v>
      </c>
      <c r="U14" s="11">
        <f>Table13[[#This Row],[CONSUMPTION Q=(O-N)*P]]+Table13[[#This Row],[IMPORTED ENERGY]]-Table13[[#This Row],[EXPORTED ENERGY]]</f>
        <v>657014</v>
      </c>
      <c r="V14" s="11">
        <v>551897.1</v>
      </c>
      <c r="W14" s="11">
        <v>65812.058000000005</v>
      </c>
      <c r="X14" s="11">
        <v>617709.15800000005</v>
      </c>
      <c r="Y14" s="12">
        <f>(Table13[[#This Row],[NET CONSUMPTION T=Q+R-S]]-Table13[[#This Row],[TOTAL SALES W=U+V]])/Table13[[#This Row],[NET CONSUMPTION T=Q+R-S]]*100</f>
        <v>5.9823446684545454</v>
      </c>
      <c r="Z14" s="11">
        <v>6538320.9400000004</v>
      </c>
      <c r="AA14" s="11">
        <v>6277994.7699999996</v>
      </c>
      <c r="AB14" s="11">
        <v>1.3440000000000001</v>
      </c>
      <c r="AC14" s="11">
        <v>0.96020000000000005</v>
      </c>
      <c r="AD14" s="11">
        <v>-33.03</v>
      </c>
      <c r="AE14" s="11"/>
      <c r="AF14" s="11"/>
      <c r="AG14" s="11"/>
      <c r="AH14" s="11">
        <v>11251</v>
      </c>
    </row>
    <row r="15" spans="1:34" s="13" customFormat="1" x14ac:dyDescent="0.25">
      <c r="A15" s="11">
        <v>7</v>
      </c>
      <c r="B15" s="11" t="s">
        <v>73</v>
      </c>
      <c r="C15" s="11" t="s">
        <v>74</v>
      </c>
      <c r="D15" s="11" t="s">
        <v>8</v>
      </c>
      <c r="E15" s="11" t="s">
        <v>78</v>
      </c>
      <c r="F15" s="11" t="s">
        <v>8</v>
      </c>
      <c r="G15" s="11" t="s">
        <v>92</v>
      </c>
      <c r="H15" s="11" t="s">
        <v>80</v>
      </c>
      <c r="I15" s="28" t="s">
        <v>93</v>
      </c>
      <c r="J15" s="11">
        <v>1166</v>
      </c>
      <c r="K15" s="11">
        <v>1166</v>
      </c>
      <c r="L15" s="11">
        <v>0</v>
      </c>
      <c r="M15" s="11">
        <v>0</v>
      </c>
      <c r="N15" s="11">
        <v>0</v>
      </c>
      <c r="O15" s="11">
        <v>7270.7</v>
      </c>
      <c r="P15" s="11">
        <v>7406.9</v>
      </c>
      <c r="Q15" s="11">
        <v>2000</v>
      </c>
      <c r="R15" s="11">
        <v>272400</v>
      </c>
      <c r="S15" s="11">
        <v>0</v>
      </c>
      <c r="T15" s="11">
        <v>0</v>
      </c>
      <c r="U15" s="11">
        <f>Table13[[#This Row],[CONSUMPTION Q=(O-N)*P]]+Table13[[#This Row],[IMPORTED ENERGY]]-Table13[[#This Row],[EXPORTED ENERGY]]</f>
        <v>272400</v>
      </c>
      <c r="V15" s="11">
        <v>269372.34000000003</v>
      </c>
      <c r="W15" s="11">
        <v>0</v>
      </c>
      <c r="X15" s="11">
        <v>269372.34000000003</v>
      </c>
      <c r="Y15" s="12">
        <f>(Table13[[#This Row],[NET CONSUMPTION T=Q+R-S]]-Table13[[#This Row],[TOTAL SALES W=U+V]])/Table13[[#This Row],[NET CONSUMPTION T=Q+R-S]]*100</f>
        <v>1.1114757709251009</v>
      </c>
      <c r="Z15" s="11">
        <v>2582692.4900000002</v>
      </c>
      <c r="AA15" s="11">
        <v>2719492.96</v>
      </c>
      <c r="AB15" s="11">
        <v>0.9889</v>
      </c>
      <c r="AC15" s="11">
        <v>1.0529999999999999</v>
      </c>
      <c r="AD15" s="11">
        <v>1.17</v>
      </c>
      <c r="AE15" s="11"/>
      <c r="AF15" s="11"/>
      <c r="AG15" s="11"/>
      <c r="AH15" s="11">
        <v>11251</v>
      </c>
    </row>
    <row r="16" spans="1:34" s="13" customFormat="1" x14ac:dyDescent="0.25">
      <c r="A16" s="11">
        <v>8</v>
      </c>
      <c r="B16" s="11" t="s">
        <v>73</v>
      </c>
      <c r="C16" s="11" t="s">
        <v>74</v>
      </c>
      <c r="D16" s="11" t="s">
        <v>8</v>
      </c>
      <c r="E16" s="11" t="s">
        <v>78</v>
      </c>
      <c r="F16" s="11" t="s">
        <v>8</v>
      </c>
      <c r="G16" s="11" t="s">
        <v>94</v>
      </c>
      <c r="H16" s="11" t="s">
        <v>76</v>
      </c>
      <c r="I16" s="28" t="s">
        <v>95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11872.4</v>
      </c>
      <c r="P16" s="11">
        <v>12346.1</v>
      </c>
      <c r="Q16" s="11">
        <v>2000</v>
      </c>
      <c r="R16" s="11">
        <v>947400</v>
      </c>
      <c r="S16" s="11">
        <v>0</v>
      </c>
      <c r="T16" s="11">
        <v>947400</v>
      </c>
      <c r="U16" s="11">
        <f>Table13[[#This Row],[CONSUMPTION Q=(O-N)*P]]+Table13[[#This Row],[IMPORTED ENERGY]]-Table13[[#This Row],[EXPORTED ENERGY]]</f>
        <v>0</v>
      </c>
      <c r="V16" s="11">
        <v>0</v>
      </c>
      <c r="W16" s="11">
        <v>0</v>
      </c>
      <c r="X16" s="11">
        <v>0</v>
      </c>
      <c r="Y16" s="12" t="e">
        <f>(Table13[[#This Row],[NET CONSUMPTION T=Q+R-S]]-Table13[[#This Row],[TOTAL SALES W=U+V]])/Table13[[#This Row],[NET CONSUMPTION T=Q+R-S]]*100</f>
        <v>#DIV/0!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/>
      <c r="AF16" s="11"/>
      <c r="AG16" s="11"/>
      <c r="AH16" s="11">
        <v>11251</v>
      </c>
    </row>
    <row r="17" spans="1:34" s="13" customFormat="1" x14ac:dyDescent="0.25">
      <c r="A17" s="11">
        <v>9</v>
      </c>
      <c r="B17" s="11" t="s">
        <v>73</v>
      </c>
      <c r="C17" s="11" t="s">
        <v>74</v>
      </c>
      <c r="D17" s="11" t="s">
        <v>8</v>
      </c>
      <c r="E17" s="11" t="s">
        <v>78</v>
      </c>
      <c r="F17" s="11" t="s">
        <v>8</v>
      </c>
      <c r="G17" s="11" t="s">
        <v>96</v>
      </c>
      <c r="H17" s="11" t="s">
        <v>76</v>
      </c>
      <c r="I17" s="28" t="s">
        <v>97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17978.5</v>
      </c>
      <c r="P17" s="11">
        <v>18979.400000000001</v>
      </c>
      <c r="Q17" s="11">
        <v>2000</v>
      </c>
      <c r="R17" s="11">
        <v>2001800</v>
      </c>
      <c r="S17" s="11">
        <v>0</v>
      </c>
      <c r="T17" s="11">
        <v>2001800</v>
      </c>
      <c r="U17" s="11">
        <f>Table13[[#This Row],[CONSUMPTION Q=(O-N)*P]]+Table13[[#This Row],[IMPORTED ENERGY]]-Table13[[#This Row],[EXPORTED ENERGY]]</f>
        <v>0</v>
      </c>
      <c r="V17" s="11">
        <v>0</v>
      </c>
      <c r="W17" s="11">
        <v>0</v>
      </c>
      <c r="X17" s="11">
        <v>0</v>
      </c>
      <c r="Y17" s="12" t="e">
        <f>(Table13[[#This Row],[NET CONSUMPTION T=Q+R-S]]-Table13[[#This Row],[TOTAL SALES W=U+V]])/Table13[[#This Row],[NET CONSUMPTION T=Q+R-S]]*100</f>
        <v>#DIV/0!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/>
      <c r="AF17" s="11"/>
      <c r="AG17" s="11"/>
      <c r="AH17" s="11">
        <v>11251</v>
      </c>
    </row>
    <row r="18" spans="1:34" s="20" customFormat="1" x14ac:dyDescent="0.25">
      <c r="A18" s="11">
        <v>10</v>
      </c>
      <c r="B18" s="18" t="s">
        <v>73</v>
      </c>
      <c r="C18" s="18" t="s">
        <v>74</v>
      </c>
      <c r="D18" s="18" t="s">
        <v>8</v>
      </c>
      <c r="E18" s="18" t="s">
        <v>78</v>
      </c>
      <c r="F18" s="18" t="s">
        <v>8</v>
      </c>
      <c r="G18" s="18" t="s">
        <v>98</v>
      </c>
      <c r="H18" s="18" t="s">
        <v>76</v>
      </c>
      <c r="I18" s="29" t="s">
        <v>99</v>
      </c>
      <c r="J18" s="18">
        <v>7884</v>
      </c>
      <c r="K18" s="18">
        <v>7884</v>
      </c>
      <c r="L18" s="18">
        <v>0</v>
      </c>
      <c r="M18" s="18">
        <v>74</v>
      </c>
      <c r="N18" s="18">
        <v>0</v>
      </c>
      <c r="O18" s="18">
        <v>42773.8</v>
      </c>
      <c r="P18" s="18">
        <v>43994.2</v>
      </c>
      <c r="Q18" s="18">
        <v>2000</v>
      </c>
      <c r="R18" s="18">
        <v>2440800</v>
      </c>
      <c r="S18" s="18">
        <v>0</v>
      </c>
      <c r="T18" s="18">
        <v>32652</v>
      </c>
      <c r="U18" s="18">
        <f>Table13[[#This Row],[CONSUMPTION Q=(O-N)*P]]+Table13[[#This Row],[IMPORTED ENERGY]]-Table13[[#This Row],[EXPORTED ENERGY]]</f>
        <v>2408148</v>
      </c>
      <c r="V18" s="18">
        <v>11500978.1</v>
      </c>
      <c r="W18" s="18">
        <v>143038.94200000001</v>
      </c>
      <c r="X18" s="18">
        <v>11644017.041999999</v>
      </c>
      <c r="Y18" s="19">
        <f>(Table13[[#This Row],[NET CONSUMPTION T=Q+R-S]]-Table13[[#This Row],[TOTAL SALES W=U+V]])/Table13[[#This Row],[NET CONSUMPTION T=Q+R-S]]*100</f>
        <v>-383.52580663646916</v>
      </c>
      <c r="Z18" s="18">
        <v>34209902.600000001</v>
      </c>
      <c r="AA18" s="18">
        <v>45824460.799999997</v>
      </c>
      <c r="AB18" s="18">
        <v>4.7706</v>
      </c>
      <c r="AC18" s="18">
        <v>1.3394999999999999</v>
      </c>
      <c r="AD18" s="18">
        <v>-505.07</v>
      </c>
      <c r="AE18" s="18"/>
      <c r="AF18" s="18"/>
      <c r="AG18" s="18"/>
      <c r="AH18" s="18">
        <v>11251</v>
      </c>
    </row>
    <row r="19" spans="1:34" s="13" customFormat="1" x14ac:dyDescent="0.25">
      <c r="A19" s="11">
        <v>11</v>
      </c>
      <c r="B19" s="11" t="s">
        <v>73</v>
      </c>
      <c r="C19" s="11" t="s">
        <v>74</v>
      </c>
      <c r="D19" s="11" t="s">
        <v>8</v>
      </c>
      <c r="E19" s="11" t="s">
        <v>78</v>
      </c>
      <c r="F19" s="11" t="s">
        <v>8</v>
      </c>
      <c r="G19" s="11" t="s">
        <v>100</v>
      </c>
      <c r="H19" s="11" t="s">
        <v>76</v>
      </c>
      <c r="I19" s="28" t="s">
        <v>101</v>
      </c>
      <c r="J19" s="11">
        <v>4768</v>
      </c>
      <c r="K19" s="11">
        <v>4768</v>
      </c>
      <c r="L19" s="11">
        <v>0</v>
      </c>
      <c r="M19" s="11">
        <v>147</v>
      </c>
      <c r="N19" s="11">
        <v>0</v>
      </c>
      <c r="O19" s="11">
        <v>35085.1</v>
      </c>
      <c r="P19" s="11">
        <v>36004</v>
      </c>
      <c r="Q19" s="11">
        <v>2000</v>
      </c>
      <c r="R19" s="11">
        <v>1837800</v>
      </c>
      <c r="S19" s="11">
        <v>0</v>
      </c>
      <c r="T19" s="11">
        <v>410625</v>
      </c>
      <c r="U19" s="11">
        <f>Table13[[#This Row],[CONSUMPTION Q=(O-N)*P]]+Table13[[#This Row],[IMPORTED ENERGY]]-Table13[[#This Row],[EXPORTED ENERGY]]</f>
        <v>1427175</v>
      </c>
      <c r="V19" s="11">
        <v>1041284.85</v>
      </c>
      <c r="W19" s="11">
        <v>277770</v>
      </c>
      <c r="X19" s="11">
        <v>1319054.8500000001</v>
      </c>
      <c r="Y19" s="12">
        <f>(Table13[[#This Row],[NET CONSUMPTION T=Q+R-S]]-Table13[[#This Row],[TOTAL SALES W=U+V]])/Table13[[#This Row],[NET CONSUMPTION T=Q+R-S]]*100</f>
        <v>7.5758158600031464</v>
      </c>
      <c r="Z19" s="11">
        <v>12316762.91</v>
      </c>
      <c r="AA19" s="11">
        <v>11863490.109999999</v>
      </c>
      <c r="AB19" s="11">
        <v>0.7177</v>
      </c>
      <c r="AC19" s="11">
        <v>0.96319999999999995</v>
      </c>
      <c r="AD19" s="11">
        <v>27.19</v>
      </c>
      <c r="AE19" s="11"/>
      <c r="AF19" s="11"/>
      <c r="AG19" s="11"/>
      <c r="AH19" s="11">
        <v>11251</v>
      </c>
    </row>
    <row r="20" spans="1:34" s="13" customFormat="1" x14ac:dyDescent="0.25">
      <c r="A20" s="11">
        <v>12</v>
      </c>
      <c r="B20" s="11" t="s">
        <v>73</v>
      </c>
      <c r="C20" s="11" t="s">
        <v>74</v>
      </c>
      <c r="D20" s="11" t="s">
        <v>8</v>
      </c>
      <c r="E20" s="11" t="s">
        <v>78</v>
      </c>
      <c r="F20" s="11" t="s">
        <v>8</v>
      </c>
      <c r="G20" s="11" t="s">
        <v>102</v>
      </c>
      <c r="H20" s="11" t="s">
        <v>80</v>
      </c>
      <c r="I20" s="28" t="s">
        <v>103</v>
      </c>
      <c r="J20" s="11">
        <v>1633</v>
      </c>
      <c r="K20" s="11">
        <v>1633</v>
      </c>
      <c r="L20" s="11">
        <v>0</v>
      </c>
      <c r="M20" s="11">
        <v>0</v>
      </c>
      <c r="N20" s="11">
        <v>0</v>
      </c>
      <c r="O20" s="11">
        <v>10052.5</v>
      </c>
      <c r="P20" s="11">
        <v>10407.200000000001</v>
      </c>
      <c r="Q20" s="11">
        <v>1000</v>
      </c>
      <c r="R20" s="11">
        <v>354700</v>
      </c>
      <c r="S20" s="11">
        <v>0</v>
      </c>
      <c r="T20" s="11">
        <v>0</v>
      </c>
      <c r="U20" s="11">
        <f>Table13[[#This Row],[CONSUMPTION Q=(O-N)*P]]+Table13[[#This Row],[IMPORTED ENERGY]]-Table13[[#This Row],[EXPORTED ENERGY]]</f>
        <v>354700</v>
      </c>
      <c r="V20" s="11">
        <v>341406</v>
      </c>
      <c r="W20" s="11">
        <v>0</v>
      </c>
      <c r="X20" s="11">
        <v>341406</v>
      </c>
      <c r="Y20" s="12">
        <f>(Table13[[#This Row],[NET CONSUMPTION T=Q+R-S]]-Table13[[#This Row],[TOTAL SALES W=U+V]])/Table13[[#This Row],[NET CONSUMPTION T=Q+R-S]]*100</f>
        <v>3.7479560191711307</v>
      </c>
      <c r="Z20" s="11">
        <v>3294848.82</v>
      </c>
      <c r="AA20" s="11">
        <v>3475435.05</v>
      </c>
      <c r="AB20" s="11">
        <v>0.96250000000000002</v>
      </c>
      <c r="AC20" s="11">
        <v>1.0548</v>
      </c>
      <c r="AD20" s="11">
        <v>3.96</v>
      </c>
      <c r="AE20" s="11"/>
      <c r="AF20" s="11"/>
      <c r="AG20" s="11"/>
      <c r="AH20" s="11">
        <v>11251</v>
      </c>
    </row>
    <row r="21" spans="1:34" s="14" customFormat="1" x14ac:dyDescent="0.25">
      <c r="A21" s="11">
        <v>13</v>
      </c>
      <c r="B21" s="11" t="s">
        <v>73</v>
      </c>
      <c r="C21" s="11" t="s">
        <v>74</v>
      </c>
      <c r="D21" s="11" t="s">
        <v>8</v>
      </c>
      <c r="E21" s="11" t="s">
        <v>75</v>
      </c>
      <c r="F21" s="11" t="s">
        <v>8</v>
      </c>
      <c r="G21" s="11" t="s">
        <v>104</v>
      </c>
      <c r="H21" s="11" t="s">
        <v>80</v>
      </c>
      <c r="I21" s="28" t="s">
        <v>105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5">
        <v>2702.5929999999998</v>
      </c>
      <c r="P21" s="15">
        <v>2762.58</v>
      </c>
      <c r="Q21" s="15">
        <v>40000</v>
      </c>
      <c r="R21" s="11">
        <f>(Table13[[#This Row],[FR]]-Table13[[#This Row],[IR]])*Table13[[#This Row],[MC]]</f>
        <v>2399480.0000000033</v>
      </c>
      <c r="S21" s="11">
        <v>0</v>
      </c>
      <c r="T21" s="11">
        <v>2399480</v>
      </c>
      <c r="U21" s="11">
        <f>Table13[[#This Row],[CONSUMPTION Q=(O-N)*P]]+Table13[[#This Row],[IMPORTED ENERGY]]-Table13[[#This Row],[EXPORTED ENERGY]]</f>
        <v>0</v>
      </c>
      <c r="V21" s="15">
        <v>0</v>
      </c>
      <c r="W21" s="15">
        <v>0</v>
      </c>
      <c r="X21" s="15">
        <v>0</v>
      </c>
      <c r="Y21" s="11" t="e">
        <f>(Table13[[#This Row],[NET CONSUMPTION T=Q+R-S]]-Table13[[#This Row],[TOTAL SALES W=U+V]])/Table13[[#This Row],[NET CONSUMPTION T=Q+R-S]]*100</f>
        <v>#DIV/0!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/>
      <c r="AF21" s="15"/>
      <c r="AG21" s="15"/>
      <c r="AH21" s="15">
        <v>11251</v>
      </c>
    </row>
    <row r="22" spans="1:34" s="14" customFormat="1" x14ac:dyDescent="0.25">
      <c r="A22" s="11">
        <v>14</v>
      </c>
      <c r="B22" s="11" t="s">
        <v>73</v>
      </c>
      <c r="C22" s="11" t="s">
        <v>74</v>
      </c>
      <c r="D22" s="11" t="s">
        <v>8</v>
      </c>
      <c r="E22" s="11" t="s">
        <v>75</v>
      </c>
      <c r="F22" s="11" t="s">
        <v>8</v>
      </c>
      <c r="G22" s="11" t="s">
        <v>106</v>
      </c>
      <c r="H22" s="11" t="s">
        <v>80</v>
      </c>
      <c r="I22" s="28" t="s">
        <v>107</v>
      </c>
      <c r="J22" s="11">
        <v>3968</v>
      </c>
      <c r="K22" s="11">
        <v>3968</v>
      </c>
      <c r="L22" s="11">
        <v>0</v>
      </c>
      <c r="M22" s="11">
        <v>2</v>
      </c>
      <c r="N22" s="11">
        <v>0</v>
      </c>
      <c r="O22" s="15">
        <v>1516.9469999999999</v>
      </c>
      <c r="P22" s="15">
        <v>1516.9469999999999</v>
      </c>
      <c r="Q22" s="15">
        <v>40000</v>
      </c>
      <c r="R22" s="11">
        <v>0</v>
      </c>
      <c r="S22" s="11">
        <v>1614599.99999999</v>
      </c>
      <c r="T22" s="11">
        <v>1176252</v>
      </c>
      <c r="U22" s="11">
        <f>Table13[[#This Row],[CONSUMPTION Q=(O-N)*P]]+Table13[[#This Row],[IMPORTED ENERGY]]-Table13[[#This Row],[EXPORTED ENERGY]]</f>
        <v>438347.99999998999</v>
      </c>
      <c r="V22" s="15">
        <v>405084.2</v>
      </c>
      <c r="W22" s="15">
        <v>3388</v>
      </c>
      <c r="X22" s="15">
        <v>408472.2</v>
      </c>
      <c r="Y22" s="11">
        <f>(Table13[[#This Row],[NET CONSUMPTION T=Q+R-S]]-Table13[[#This Row],[TOTAL SALES W=U+V]])/Table13[[#This Row],[NET CONSUMPTION T=Q+R-S]]*100</f>
        <v>6.8155438145014138</v>
      </c>
      <c r="Z22" s="15">
        <v>4110679.48</v>
      </c>
      <c r="AA22" s="15">
        <v>4075859.74</v>
      </c>
      <c r="AB22" s="15">
        <v>0</v>
      </c>
      <c r="AC22" s="15">
        <v>0.99150000000000005</v>
      </c>
      <c r="AD22" s="15">
        <v>99.15</v>
      </c>
      <c r="AE22" s="15"/>
      <c r="AF22" s="15"/>
      <c r="AG22" s="15"/>
      <c r="AH22" s="15">
        <v>11251</v>
      </c>
    </row>
    <row r="23" spans="1:34" s="14" customFormat="1" x14ac:dyDescent="0.25">
      <c r="A23" s="11">
        <v>15</v>
      </c>
      <c r="B23" s="11" t="s">
        <v>73</v>
      </c>
      <c r="C23" s="11" t="s">
        <v>74</v>
      </c>
      <c r="D23" s="11" t="s">
        <v>8</v>
      </c>
      <c r="E23" s="11" t="s">
        <v>75</v>
      </c>
      <c r="F23" s="11" t="s">
        <v>8</v>
      </c>
      <c r="G23" s="11" t="s">
        <v>108</v>
      </c>
      <c r="H23" s="11" t="s">
        <v>80</v>
      </c>
      <c r="I23" s="28" t="s">
        <v>109</v>
      </c>
      <c r="J23" s="11">
        <v>675</v>
      </c>
      <c r="K23" s="11">
        <v>675</v>
      </c>
      <c r="L23" s="11">
        <v>0</v>
      </c>
      <c r="M23" s="11">
        <v>0</v>
      </c>
      <c r="N23" s="11">
        <v>0</v>
      </c>
      <c r="O23" s="15">
        <v>1691.14</v>
      </c>
      <c r="P23" s="15">
        <v>1736.9079999999999</v>
      </c>
      <c r="Q23" s="15">
        <v>20000</v>
      </c>
      <c r="R23" s="11">
        <v>915360</v>
      </c>
      <c r="S23" s="11">
        <v>0</v>
      </c>
      <c r="T23" s="11">
        <v>86536</v>
      </c>
      <c r="U23" s="11">
        <f>Table13[[#This Row],[CONSUMPTION Q=(O-N)*P]]+Table13[[#This Row],[IMPORTED ENERGY]]-Table13[[#This Row],[EXPORTED ENERGY]]</f>
        <v>828824</v>
      </c>
      <c r="V23" s="15">
        <v>797252</v>
      </c>
      <c r="W23" s="15">
        <v>0</v>
      </c>
      <c r="X23" s="15">
        <v>797252</v>
      </c>
      <c r="Y23" s="11">
        <f>(Table13[[#This Row],[NET CONSUMPTION T=Q+R-S]]-Table13[[#This Row],[TOTAL SALES W=U+V]])/Table13[[#This Row],[NET CONSUMPTION T=Q+R-S]]*100</f>
        <v>3.8092526278196579</v>
      </c>
      <c r="Z23" s="15">
        <v>5934571.9699999997</v>
      </c>
      <c r="AA23" s="15">
        <v>5685197.6500000004</v>
      </c>
      <c r="AB23" s="15">
        <v>0.871</v>
      </c>
      <c r="AC23" s="15">
        <v>0.95799999999999996</v>
      </c>
      <c r="AD23" s="15">
        <v>12.36</v>
      </c>
      <c r="AE23" s="15"/>
      <c r="AF23" s="15"/>
      <c r="AG23" s="15"/>
      <c r="AH23" s="15">
        <v>11251</v>
      </c>
    </row>
    <row r="24" spans="1:34" s="14" customFormat="1" x14ac:dyDescent="0.25">
      <c r="A24" s="11">
        <v>16</v>
      </c>
      <c r="B24" s="11" t="s">
        <v>73</v>
      </c>
      <c r="C24" s="11" t="s">
        <v>74</v>
      </c>
      <c r="D24" s="11" t="s">
        <v>8</v>
      </c>
      <c r="E24" s="11" t="s">
        <v>75</v>
      </c>
      <c r="F24" s="11" t="s">
        <v>8</v>
      </c>
      <c r="G24" s="11" t="s">
        <v>110</v>
      </c>
      <c r="H24" s="11" t="s">
        <v>80</v>
      </c>
      <c r="I24" s="28" t="s">
        <v>111</v>
      </c>
      <c r="J24" s="11">
        <v>467</v>
      </c>
      <c r="K24" s="11">
        <v>467</v>
      </c>
      <c r="L24" s="11">
        <v>0</v>
      </c>
      <c r="M24" s="11">
        <v>0</v>
      </c>
      <c r="N24" s="11">
        <v>0</v>
      </c>
      <c r="O24" s="15">
        <v>420.96100000000001</v>
      </c>
      <c r="P24" s="15">
        <v>428.38299999999998</v>
      </c>
      <c r="Q24" s="15">
        <v>20000</v>
      </c>
      <c r="R24" s="11">
        <v>148440</v>
      </c>
      <c r="S24" s="11">
        <v>42536</v>
      </c>
      <c r="T24" s="11">
        <v>0</v>
      </c>
      <c r="U24" s="11">
        <f>Table13[[#This Row],[CONSUMPTION Q=(O-N)*P]]+Table13[[#This Row],[IMPORTED ENERGY]]-Table13[[#This Row],[EXPORTED ENERGY]]</f>
        <v>190976</v>
      </c>
      <c r="V24" s="15">
        <v>186376.9</v>
      </c>
      <c r="W24" s="15">
        <v>0</v>
      </c>
      <c r="X24" s="15">
        <v>186376.9</v>
      </c>
      <c r="Y24" s="11">
        <f>(Table13[[#This Row],[NET CONSUMPTION T=Q+R-S]]-Table13[[#This Row],[TOTAL SALES W=U+V]])/Table13[[#This Row],[NET CONSUMPTION T=Q+R-S]]*100</f>
        <v>2.4082083612600567</v>
      </c>
      <c r="Z24" s="15">
        <v>1887249.42</v>
      </c>
      <c r="AA24" s="15">
        <v>2037124.2</v>
      </c>
      <c r="AB24" s="15">
        <v>1.2556</v>
      </c>
      <c r="AC24" s="15">
        <v>1.0793999999999999</v>
      </c>
      <c r="AD24" s="15">
        <v>-27.59</v>
      </c>
      <c r="AE24" s="15"/>
      <c r="AF24" s="15"/>
      <c r="AG24" s="15"/>
      <c r="AH24" s="15">
        <v>11251</v>
      </c>
    </row>
    <row r="25" spans="1:34" s="14" customFormat="1" x14ac:dyDescent="0.25">
      <c r="A25" s="11">
        <v>17</v>
      </c>
      <c r="B25" s="11" t="s">
        <v>73</v>
      </c>
      <c r="C25" s="11" t="s">
        <v>74</v>
      </c>
      <c r="D25" s="11" t="s">
        <v>8</v>
      </c>
      <c r="E25" s="11" t="s">
        <v>75</v>
      </c>
      <c r="F25" s="11" t="s">
        <v>8</v>
      </c>
      <c r="G25" s="11" t="s">
        <v>112</v>
      </c>
      <c r="H25" s="11" t="s">
        <v>76</v>
      </c>
      <c r="I25" s="28" t="s">
        <v>113</v>
      </c>
      <c r="J25" s="11">
        <v>811</v>
      </c>
      <c r="K25" s="11">
        <v>811</v>
      </c>
      <c r="L25" s="11">
        <v>0</v>
      </c>
      <c r="M25" s="11">
        <v>1</v>
      </c>
      <c r="N25" s="11">
        <v>1</v>
      </c>
      <c r="O25" s="15">
        <v>37.686</v>
      </c>
      <c r="P25" s="15">
        <v>58.128999999999998</v>
      </c>
      <c r="Q25" s="15">
        <v>40000</v>
      </c>
      <c r="R25" s="11">
        <v>817720</v>
      </c>
      <c r="S25" s="11">
        <v>0</v>
      </c>
      <c r="T25" s="11">
        <v>629864</v>
      </c>
      <c r="U25" s="11">
        <f>Table13[[#This Row],[CONSUMPTION Q=(O-N)*P]]+Table13[[#This Row],[IMPORTED ENERGY]]-Table13[[#This Row],[EXPORTED ENERGY]]</f>
        <v>187856</v>
      </c>
      <c r="V25" s="15">
        <v>181610</v>
      </c>
      <c r="W25" s="15">
        <v>0</v>
      </c>
      <c r="X25" s="15">
        <v>181610</v>
      </c>
      <c r="Y25" s="11">
        <f>(Table13[[#This Row],[NET CONSUMPTION T=Q+R-S]]-Table13[[#This Row],[TOTAL SALES W=U+V]])/Table13[[#This Row],[NET CONSUMPTION T=Q+R-S]]*100</f>
        <v>3.3248871476024191</v>
      </c>
      <c r="Z25" s="15">
        <v>1722481.78</v>
      </c>
      <c r="AA25" s="15">
        <v>2032567.59</v>
      </c>
      <c r="AB25" s="15">
        <v>0.22209999999999999</v>
      </c>
      <c r="AC25" s="15">
        <v>1.18</v>
      </c>
      <c r="AD25" s="15">
        <v>91.79</v>
      </c>
      <c r="AE25" s="15"/>
      <c r="AF25" s="15"/>
      <c r="AG25" s="15"/>
      <c r="AH25" s="15">
        <v>11251</v>
      </c>
    </row>
    <row r="26" spans="1:34" s="14" customFormat="1" x14ac:dyDescent="0.25">
      <c r="A26" s="11">
        <v>18</v>
      </c>
      <c r="B26" s="11" t="s">
        <v>73</v>
      </c>
      <c r="C26" s="11" t="s">
        <v>74</v>
      </c>
      <c r="D26" s="11" t="s">
        <v>8</v>
      </c>
      <c r="E26" s="11" t="s">
        <v>75</v>
      </c>
      <c r="F26" s="11" t="s">
        <v>8</v>
      </c>
      <c r="G26" s="11" t="s">
        <v>114</v>
      </c>
      <c r="H26" s="11" t="s">
        <v>76</v>
      </c>
      <c r="I26" s="28" t="s">
        <v>115</v>
      </c>
      <c r="J26" s="11">
        <v>3183</v>
      </c>
      <c r="K26" s="11">
        <v>3183</v>
      </c>
      <c r="L26" s="11">
        <v>0</v>
      </c>
      <c r="M26" s="11">
        <v>84</v>
      </c>
      <c r="N26" s="11">
        <v>0</v>
      </c>
      <c r="O26" s="15">
        <v>43.137</v>
      </c>
      <c r="P26" s="15">
        <v>62.832999999999998</v>
      </c>
      <c r="Q26" s="15">
        <v>40000</v>
      </c>
      <c r="R26" s="11">
        <v>787840</v>
      </c>
      <c r="S26" s="11">
        <v>0</v>
      </c>
      <c r="T26" s="11">
        <v>68526</v>
      </c>
      <c r="U26" s="11">
        <f>Table13[[#This Row],[CONSUMPTION Q=(O-N)*P]]+Table13[[#This Row],[IMPORTED ENERGY]]-Table13[[#This Row],[EXPORTED ENERGY]]</f>
        <v>719314</v>
      </c>
      <c r="V26" s="15">
        <v>535679.80000000005</v>
      </c>
      <c r="W26" s="15">
        <v>150365.88800000001</v>
      </c>
      <c r="X26" s="15">
        <v>686045.68799999997</v>
      </c>
      <c r="Y26" s="11">
        <f>(Table13[[#This Row],[NET CONSUMPTION T=Q+R-S]]-Table13[[#This Row],[TOTAL SALES W=U+V]])/Table13[[#This Row],[NET CONSUMPTION T=Q+R-S]]*100</f>
        <v>4.6250054913431455</v>
      </c>
      <c r="Z26" s="15">
        <v>6551403.5700000003</v>
      </c>
      <c r="AA26" s="15">
        <v>6957989.3600000003</v>
      </c>
      <c r="AB26" s="15">
        <v>0.87080000000000002</v>
      </c>
      <c r="AC26" s="15">
        <v>1.0621</v>
      </c>
      <c r="AD26" s="15">
        <v>13.72</v>
      </c>
      <c r="AE26" s="15"/>
      <c r="AF26" s="15"/>
      <c r="AG26" s="15"/>
      <c r="AH26" s="15">
        <v>11251</v>
      </c>
    </row>
    <row r="27" spans="1:34" s="14" customFormat="1" x14ac:dyDescent="0.25">
      <c r="A27" s="11">
        <v>19</v>
      </c>
      <c r="B27" s="11" t="s">
        <v>73</v>
      </c>
      <c r="C27" s="11" t="s">
        <v>74</v>
      </c>
      <c r="D27" s="11" t="s">
        <v>8</v>
      </c>
      <c r="E27" s="11" t="s">
        <v>75</v>
      </c>
      <c r="F27" s="11" t="s">
        <v>8</v>
      </c>
      <c r="G27" s="11" t="s">
        <v>116</v>
      </c>
      <c r="H27" s="11" t="s">
        <v>76</v>
      </c>
      <c r="I27" s="28" t="s">
        <v>117</v>
      </c>
      <c r="J27" s="11">
        <v>12008</v>
      </c>
      <c r="K27" s="11">
        <v>12008</v>
      </c>
      <c r="L27" s="11">
        <v>0</v>
      </c>
      <c r="M27" s="11">
        <v>112</v>
      </c>
      <c r="N27" s="11">
        <v>0</v>
      </c>
      <c r="O27" s="15">
        <v>226.94800000000001</v>
      </c>
      <c r="P27" s="15">
        <v>283.21600000000001</v>
      </c>
      <c r="Q27" s="15">
        <v>40000</v>
      </c>
      <c r="R27" s="11">
        <v>2250720</v>
      </c>
      <c r="S27" s="11">
        <v>70000</v>
      </c>
      <c r="T27" s="11">
        <v>0</v>
      </c>
      <c r="U27" s="11">
        <f>Table13[[#This Row],[CONSUMPTION Q=(O-N)*P]]+Table13[[#This Row],[IMPORTED ENERGY]]-Table13[[#This Row],[EXPORTED ENERGY]]</f>
        <v>2320720</v>
      </c>
      <c r="V27" s="15">
        <v>1922602.11</v>
      </c>
      <c r="W27" s="15">
        <v>211289.47200000001</v>
      </c>
      <c r="X27" s="15">
        <v>2133891.5819999999</v>
      </c>
      <c r="Y27" s="11">
        <f>(Table13[[#This Row],[NET CONSUMPTION T=Q+R-S]]-Table13[[#This Row],[TOTAL SALES W=U+V]])/Table13[[#This Row],[NET CONSUMPTION T=Q+R-S]]*100</f>
        <v>8.0504506360095167</v>
      </c>
      <c r="Z27" s="15">
        <v>20885579</v>
      </c>
      <c r="AA27" s="15">
        <v>22769924.620000001</v>
      </c>
      <c r="AB27" s="15">
        <v>0.94810000000000005</v>
      </c>
      <c r="AC27" s="15">
        <v>1.0902000000000001</v>
      </c>
      <c r="AD27" s="15">
        <v>5.66</v>
      </c>
      <c r="AE27" s="15"/>
      <c r="AF27" s="15"/>
      <c r="AG27" s="15"/>
      <c r="AH27" s="15">
        <v>11251</v>
      </c>
    </row>
    <row r="28" spans="1:34" s="14" customFormat="1" x14ac:dyDescent="0.25">
      <c r="A28" s="11">
        <v>20</v>
      </c>
      <c r="B28" s="11" t="s">
        <v>73</v>
      </c>
      <c r="C28" s="11" t="s">
        <v>74</v>
      </c>
      <c r="D28" s="11" t="s">
        <v>8</v>
      </c>
      <c r="E28" s="11" t="s">
        <v>75</v>
      </c>
      <c r="F28" s="11" t="s">
        <v>8</v>
      </c>
      <c r="G28" s="11" t="s">
        <v>118</v>
      </c>
      <c r="H28" s="11" t="s">
        <v>76</v>
      </c>
      <c r="I28" s="28" t="s">
        <v>119</v>
      </c>
      <c r="J28" s="11">
        <v>13423</v>
      </c>
      <c r="K28" s="11">
        <v>13423</v>
      </c>
      <c r="L28" s="11">
        <v>0</v>
      </c>
      <c r="M28" s="11">
        <v>52</v>
      </c>
      <c r="N28" s="11">
        <v>0</v>
      </c>
      <c r="O28" s="15">
        <v>2516.096</v>
      </c>
      <c r="P28" s="15">
        <v>2571.6030000000001</v>
      </c>
      <c r="Q28" s="15">
        <v>40000</v>
      </c>
      <c r="R28" s="11">
        <v>2220280</v>
      </c>
      <c r="S28" s="11">
        <v>0</v>
      </c>
      <c r="T28" s="11">
        <v>56362</v>
      </c>
      <c r="U28" s="11">
        <f>Table13[[#This Row],[CONSUMPTION Q=(O-N)*P]]+Table13[[#This Row],[IMPORTED ENERGY]]-Table13[[#This Row],[EXPORTED ENERGY]]</f>
        <v>2163918</v>
      </c>
      <c r="V28" s="15">
        <v>1898596.03</v>
      </c>
      <c r="W28" s="15">
        <v>91968.078999999998</v>
      </c>
      <c r="X28" s="15">
        <v>1990564.1089999999</v>
      </c>
      <c r="Y28" s="11">
        <f>(Table13[[#This Row],[NET CONSUMPTION T=Q+R-S]]-Table13[[#This Row],[TOTAL SALES W=U+V]])/Table13[[#This Row],[NET CONSUMPTION T=Q+R-S]]*100</f>
        <v>8.011111835106508</v>
      </c>
      <c r="Z28" s="15">
        <v>19512075.09</v>
      </c>
      <c r="AA28" s="15">
        <v>19721970.350000001</v>
      </c>
      <c r="AB28" s="15">
        <v>0.89649999999999996</v>
      </c>
      <c r="AC28" s="15">
        <v>1.0107999999999999</v>
      </c>
      <c r="AD28" s="15">
        <v>10.46</v>
      </c>
      <c r="AE28" s="15"/>
      <c r="AF28" s="15"/>
      <c r="AG28" s="15"/>
      <c r="AH28" s="15">
        <v>11251</v>
      </c>
    </row>
    <row r="29" spans="1:34" s="14" customFormat="1" x14ac:dyDescent="0.25">
      <c r="A29" s="11">
        <v>21</v>
      </c>
      <c r="B29" s="11" t="s">
        <v>73</v>
      </c>
      <c r="C29" s="11" t="s">
        <v>74</v>
      </c>
      <c r="D29" s="11" t="s">
        <v>8</v>
      </c>
      <c r="E29" s="11" t="s">
        <v>75</v>
      </c>
      <c r="F29" s="11" t="s">
        <v>8</v>
      </c>
      <c r="G29" s="11" t="s">
        <v>121</v>
      </c>
      <c r="H29" s="11" t="s">
        <v>120</v>
      </c>
      <c r="I29" s="28" t="s">
        <v>122</v>
      </c>
      <c r="J29" s="11">
        <v>11</v>
      </c>
      <c r="K29" s="11">
        <v>11</v>
      </c>
      <c r="L29" s="11">
        <v>0</v>
      </c>
      <c r="M29" s="11">
        <v>0</v>
      </c>
      <c r="N29" s="11">
        <v>0</v>
      </c>
      <c r="O29" s="15">
        <v>59.017000000000003</v>
      </c>
      <c r="P29" s="15">
        <v>73.721000000000004</v>
      </c>
      <c r="Q29" s="15">
        <v>20000</v>
      </c>
      <c r="R29" s="11">
        <v>294080</v>
      </c>
      <c r="S29" s="11">
        <v>11412</v>
      </c>
      <c r="T29" s="11">
        <v>0</v>
      </c>
      <c r="U29" s="11">
        <f>Table13[[#This Row],[CONSUMPTION Q=(O-N)*P]]+Table13[[#This Row],[IMPORTED ENERGY]]-Table13[[#This Row],[EXPORTED ENERGY]]</f>
        <v>305492</v>
      </c>
      <c r="V29" s="15">
        <v>295146</v>
      </c>
      <c r="W29" s="15">
        <v>0</v>
      </c>
      <c r="X29" s="15">
        <v>295146</v>
      </c>
      <c r="Y29" s="11">
        <f>(Table13[[#This Row],[NET CONSUMPTION T=Q+R-S]]-Table13[[#This Row],[TOTAL SALES W=U+V]])/Table13[[#This Row],[NET CONSUMPTION T=Q+R-S]]*100</f>
        <v>3.3866680633208071</v>
      </c>
      <c r="Z29" s="15">
        <v>2727180.93</v>
      </c>
      <c r="AA29" s="15">
        <v>2732024.93</v>
      </c>
      <c r="AB29" s="15">
        <v>1.0036</v>
      </c>
      <c r="AC29" s="15">
        <v>1.0018</v>
      </c>
      <c r="AD29" s="15">
        <v>-0.36</v>
      </c>
      <c r="AE29" s="15"/>
      <c r="AF29" s="15"/>
      <c r="AG29" s="15"/>
      <c r="AH29" s="15">
        <v>11251</v>
      </c>
    </row>
    <row r="30" spans="1:34" s="14" customFormat="1" x14ac:dyDescent="0.25">
      <c r="A30" s="11">
        <v>22</v>
      </c>
      <c r="B30" s="11" t="s">
        <v>73</v>
      </c>
      <c r="C30" s="11" t="s">
        <v>74</v>
      </c>
      <c r="D30" s="11" t="s">
        <v>8</v>
      </c>
      <c r="E30" s="11" t="s">
        <v>75</v>
      </c>
      <c r="F30" s="11" t="s">
        <v>8</v>
      </c>
      <c r="G30" s="11" t="s">
        <v>123</v>
      </c>
      <c r="H30" s="11" t="s">
        <v>77</v>
      </c>
      <c r="I30" s="28" t="s">
        <v>124</v>
      </c>
      <c r="J30" s="11">
        <v>1</v>
      </c>
      <c r="K30" s="11">
        <v>1</v>
      </c>
      <c r="L30" s="11">
        <v>0</v>
      </c>
      <c r="M30" s="11">
        <v>0</v>
      </c>
      <c r="N30" s="11">
        <v>0</v>
      </c>
      <c r="O30" s="15">
        <v>1590.1990000000001</v>
      </c>
      <c r="P30" s="15">
        <v>1618.7639999999999</v>
      </c>
      <c r="Q30" s="15">
        <v>20000</v>
      </c>
      <c r="R30" s="11">
        <v>571300</v>
      </c>
      <c r="S30" s="11">
        <v>20668</v>
      </c>
      <c r="T30" s="11">
        <v>0</v>
      </c>
      <c r="U30" s="11">
        <f>Table13[[#This Row],[CONSUMPTION Q=(O-N)*P]]+Table13[[#This Row],[IMPORTED ENERGY]]-Table13[[#This Row],[EXPORTED ENERGY]]</f>
        <v>591968</v>
      </c>
      <c r="V30" s="15">
        <v>574000</v>
      </c>
      <c r="W30" s="15">
        <v>0</v>
      </c>
      <c r="X30" s="15">
        <v>574000</v>
      </c>
      <c r="Y30" s="11">
        <f>(Table13[[#This Row],[NET CONSUMPTION T=Q+R-S]]-Table13[[#This Row],[TOTAL SALES W=U+V]])/Table13[[#This Row],[NET CONSUMPTION T=Q+R-S]]*100</f>
        <v>3.0352992053624521</v>
      </c>
      <c r="Z30" s="15">
        <v>1536957</v>
      </c>
      <c r="AA30" s="15">
        <v>1536957</v>
      </c>
      <c r="AB30" s="15">
        <v>1.0046999999999999</v>
      </c>
      <c r="AC30" s="15">
        <v>1</v>
      </c>
      <c r="AD30" s="15">
        <v>-0.47</v>
      </c>
      <c r="AE30" s="15"/>
      <c r="AF30" s="15"/>
      <c r="AG30" s="15"/>
      <c r="AH30" s="15">
        <v>11251</v>
      </c>
    </row>
    <row r="31" spans="1:34" s="14" customFormat="1" x14ac:dyDescent="0.25">
      <c r="A31" s="11">
        <v>23</v>
      </c>
      <c r="B31" s="11" t="s">
        <v>73</v>
      </c>
      <c r="C31" s="11" t="s">
        <v>74</v>
      </c>
      <c r="D31" s="11" t="s">
        <v>8</v>
      </c>
      <c r="E31" s="11" t="s">
        <v>75</v>
      </c>
      <c r="F31" s="11" t="s">
        <v>8</v>
      </c>
      <c r="G31" s="11" t="s">
        <v>125</v>
      </c>
      <c r="H31" s="11" t="s">
        <v>76</v>
      </c>
      <c r="I31" s="28" t="s">
        <v>126</v>
      </c>
      <c r="J31" s="11">
        <v>10991</v>
      </c>
      <c r="K31" s="11">
        <v>10991</v>
      </c>
      <c r="L31" s="11">
        <v>0</v>
      </c>
      <c r="M31" s="11">
        <v>298</v>
      </c>
      <c r="N31" s="11">
        <v>0</v>
      </c>
      <c r="O31" s="15">
        <v>2497.2640000000001</v>
      </c>
      <c r="P31" s="15">
        <v>2552.2510000000002</v>
      </c>
      <c r="Q31" s="15">
        <v>40000</v>
      </c>
      <c r="R31" s="11">
        <v>2199480</v>
      </c>
      <c r="S31" s="11">
        <v>38661</v>
      </c>
      <c r="T31" s="11">
        <v>0</v>
      </c>
      <c r="U31" s="11">
        <f>Table13[[#This Row],[CONSUMPTION Q=(O-N)*P]]+Table13[[#This Row],[IMPORTED ENERGY]]-Table13[[#This Row],[EXPORTED ENERGY]]</f>
        <v>2238141</v>
      </c>
      <c r="V31" s="15">
        <v>1464324.2490000001</v>
      </c>
      <c r="W31" s="15">
        <v>573202</v>
      </c>
      <c r="X31" s="15">
        <v>2037526.2490000001</v>
      </c>
      <c r="Y31" s="11">
        <f>(Table13[[#This Row],[NET CONSUMPTION T=Q+R-S]]-Table13[[#This Row],[TOTAL SALES W=U+V]])/Table13[[#This Row],[NET CONSUMPTION T=Q+R-S]]*100</f>
        <v>8.9634545365997909</v>
      </c>
      <c r="Z31" s="15">
        <v>18936987.649999999</v>
      </c>
      <c r="AA31" s="15">
        <v>18657639.469999999</v>
      </c>
      <c r="AB31" s="15">
        <v>0.9264</v>
      </c>
      <c r="AC31" s="15">
        <v>0.98519999999999996</v>
      </c>
      <c r="AD31" s="15">
        <v>7.25</v>
      </c>
      <c r="AE31" s="15"/>
      <c r="AF31" s="15"/>
      <c r="AG31" s="15"/>
      <c r="AH31" s="15">
        <v>11251</v>
      </c>
    </row>
    <row r="32" spans="1:34" s="14" customFormat="1" x14ac:dyDescent="0.25">
      <c r="A32" s="11">
        <v>24</v>
      </c>
      <c r="B32" s="11" t="s">
        <v>73</v>
      </c>
      <c r="C32" s="11" t="s">
        <v>74</v>
      </c>
      <c r="D32" s="11" t="s">
        <v>8</v>
      </c>
      <c r="E32" s="11" t="s">
        <v>75</v>
      </c>
      <c r="F32" s="11" t="s">
        <v>8</v>
      </c>
      <c r="G32" s="11" t="s">
        <v>127</v>
      </c>
      <c r="H32" s="11" t="s">
        <v>80</v>
      </c>
      <c r="I32" s="28" t="s">
        <v>128</v>
      </c>
      <c r="J32" s="11">
        <v>3842</v>
      </c>
      <c r="K32" s="11">
        <v>3842</v>
      </c>
      <c r="L32" s="11">
        <v>0</v>
      </c>
      <c r="M32" s="11">
        <v>25</v>
      </c>
      <c r="N32" s="11">
        <v>0</v>
      </c>
      <c r="O32" s="15">
        <v>1787.0429999999999</v>
      </c>
      <c r="P32" s="15">
        <v>1819.019</v>
      </c>
      <c r="Q32" s="15">
        <v>40000</v>
      </c>
      <c r="R32" s="11">
        <v>1279040</v>
      </c>
      <c r="S32" s="11">
        <v>0</v>
      </c>
      <c r="T32" s="11">
        <v>60600</v>
      </c>
      <c r="U32" s="11">
        <f>Table13[[#This Row],[CONSUMPTION Q=(O-N)*P]]+Table13[[#This Row],[IMPORTED ENERGY]]-Table13[[#This Row],[EXPORTED ENERGY]]</f>
        <v>1218440</v>
      </c>
      <c r="V32" s="15">
        <v>1094164.55</v>
      </c>
      <c r="W32" s="15">
        <v>47136</v>
      </c>
      <c r="X32" s="15">
        <v>1141300.55</v>
      </c>
      <c r="Y32" s="11">
        <f>(Table13[[#This Row],[NET CONSUMPTION T=Q+R-S]]-Table13[[#This Row],[TOTAL SALES W=U+V]])/Table13[[#This Row],[NET CONSUMPTION T=Q+R-S]]*100</f>
        <v>6.3310011161813424</v>
      </c>
      <c r="Z32" s="15">
        <v>10844902.119999999</v>
      </c>
      <c r="AA32" s="15">
        <v>11908487.779999999</v>
      </c>
      <c r="AB32" s="15">
        <v>0.89229999999999998</v>
      </c>
      <c r="AC32" s="15">
        <v>1.0981000000000001</v>
      </c>
      <c r="AD32" s="15">
        <v>11.83</v>
      </c>
      <c r="AE32" s="15"/>
      <c r="AF32" s="15"/>
      <c r="AG32" s="15"/>
      <c r="AH32" s="15">
        <v>11251</v>
      </c>
    </row>
    <row r="33" spans="1:34" s="14" customFormat="1" x14ac:dyDescent="0.25">
      <c r="A33" s="11">
        <v>25</v>
      </c>
      <c r="B33" s="11" t="s">
        <v>73</v>
      </c>
      <c r="C33" s="11" t="s">
        <v>74</v>
      </c>
      <c r="D33" s="11" t="s">
        <v>8</v>
      </c>
      <c r="E33" s="11" t="s">
        <v>75</v>
      </c>
      <c r="F33" s="11" t="s">
        <v>8</v>
      </c>
      <c r="G33" s="11" t="s">
        <v>129</v>
      </c>
      <c r="H33" s="11" t="s">
        <v>77</v>
      </c>
      <c r="I33" s="28" t="s">
        <v>130</v>
      </c>
      <c r="J33" s="11">
        <v>1</v>
      </c>
      <c r="K33" s="11">
        <v>1</v>
      </c>
      <c r="L33" s="11">
        <v>0</v>
      </c>
      <c r="M33" s="11">
        <v>0</v>
      </c>
      <c r="N33" s="11">
        <v>0</v>
      </c>
      <c r="O33" s="15">
        <v>109.502</v>
      </c>
      <c r="P33" s="15">
        <v>109.503</v>
      </c>
      <c r="Q33" s="15">
        <v>20000</v>
      </c>
      <c r="R33" s="11">
        <v>20</v>
      </c>
      <c r="S33" s="11">
        <v>1410</v>
      </c>
      <c r="T33" s="11">
        <v>0</v>
      </c>
      <c r="U33" s="11">
        <f>Table13[[#This Row],[CONSUMPTION Q=(O-N)*P]]+Table13[[#This Row],[IMPORTED ENERGY]]-Table13[[#This Row],[EXPORTED ENERGY]]</f>
        <v>1430</v>
      </c>
      <c r="V33" s="15">
        <v>1425</v>
      </c>
      <c r="W33" s="15">
        <v>0</v>
      </c>
      <c r="X33" s="15">
        <v>1425</v>
      </c>
      <c r="Y33" s="11">
        <f>(Table13[[#This Row],[NET CONSUMPTION T=Q+R-S]]-Table13[[#This Row],[TOTAL SALES W=U+V]])/Table13[[#This Row],[NET CONSUMPTION T=Q+R-S]]*100</f>
        <v>0.34965034965034963</v>
      </c>
      <c r="Z33" s="15">
        <v>177773</v>
      </c>
      <c r="AA33" s="15">
        <v>177773</v>
      </c>
      <c r="AB33" s="15">
        <v>71.25</v>
      </c>
      <c r="AC33" s="15">
        <v>1</v>
      </c>
      <c r="AD33" s="15">
        <v>-7025</v>
      </c>
      <c r="AE33" s="15"/>
      <c r="AF33" s="15"/>
      <c r="AG33" s="15"/>
      <c r="AH33" s="15">
        <v>11251</v>
      </c>
    </row>
    <row r="34" spans="1:34" s="14" customFormat="1" x14ac:dyDescent="0.25">
      <c r="A34" s="11">
        <v>26</v>
      </c>
      <c r="B34" s="11" t="s">
        <v>73</v>
      </c>
      <c r="C34" s="11" t="s">
        <v>74</v>
      </c>
      <c r="D34" s="11" t="s">
        <v>8</v>
      </c>
      <c r="E34" s="11" t="s">
        <v>75</v>
      </c>
      <c r="F34" s="11" t="s">
        <v>8</v>
      </c>
      <c r="G34" s="11" t="s">
        <v>131</v>
      </c>
      <c r="H34" s="11" t="s">
        <v>120</v>
      </c>
      <c r="I34" s="28" t="s">
        <v>132</v>
      </c>
      <c r="J34" s="11">
        <v>1</v>
      </c>
      <c r="K34" s="11">
        <v>1</v>
      </c>
      <c r="L34" s="11">
        <v>0</v>
      </c>
      <c r="M34" s="11">
        <v>0</v>
      </c>
      <c r="N34" s="11">
        <v>0</v>
      </c>
      <c r="O34" s="15">
        <v>3283.127</v>
      </c>
      <c r="P34" s="15">
        <v>3313.75</v>
      </c>
      <c r="Q34" s="15">
        <v>40000</v>
      </c>
      <c r="R34" s="11">
        <v>1224920</v>
      </c>
      <c r="S34" s="11">
        <v>120500</v>
      </c>
      <c r="T34" s="11">
        <v>0</v>
      </c>
      <c r="U34" s="11">
        <f>Table13[[#This Row],[CONSUMPTION Q=(O-N)*P]]+Table13[[#This Row],[IMPORTED ENERGY]]-Table13[[#This Row],[EXPORTED ENERGY]]</f>
        <v>1345420</v>
      </c>
      <c r="V34" s="15">
        <v>1309175</v>
      </c>
      <c r="W34" s="15">
        <v>0</v>
      </c>
      <c r="X34" s="15">
        <v>1309175</v>
      </c>
      <c r="Y34" s="11">
        <f>(Table13[[#This Row],[NET CONSUMPTION T=Q+R-S]]-Table13[[#This Row],[TOTAL SALES W=U+V]])/Table13[[#This Row],[NET CONSUMPTION T=Q+R-S]]*100</f>
        <v>2.6939543042321357</v>
      </c>
      <c r="Z34" s="15">
        <v>1475093</v>
      </c>
      <c r="AA34" s="15">
        <v>1475093</v>
      </c>
      <c r="AB34" s="15">
        <v>1.0688</v>
      </c>
      <c r="AC34" s="15">
        <v>1</v>
      </c>
      <c r="AD34" s="15">
        <v>-6.88</v>
      </c>
      <c r="AE34" s="15"/>
      <c r="AF34" s="15"/>
      <c r="AG34" s="15"/>
      <c r="AH34" s="15">
        <v>11251</v>
      </c>
    </row>
    <row r="35" spans="1:34" s="14" customFormat="1" x14ac:dyDescent="0.25">
      <c r="A35" s="11">
        <v>27</v>
      </c>
      <c r="B35" s="11" t="s">
        <v>73</v>
      </c>
      <c r="C35" s="11" t="s">
        <v>74</v>
      </c>
      <c r="D35" s="11" t="s">
        <v>133</v>
      </c>
      <c r="E35" s="11" t="s">
        <v>134</v>
      </c>
      <c r="F35" s="11" t="s">
        <v>133</v>
      </c>
      <c r="G35" s="11" t="s">
        <v>135</v>
      </c>
      <c r="H35" s="11" t="s">
        <v>76</v>
      </c>
      <c r="I35" s="28" t="s">
        <v>136</v>
      </c>
      <c r="J35" s="11">
        <v>3484</v>
      </c>
      <c r="K35" s="11">
        <v>3484</v>
      </c>
      <c r="L35" s="11">
        <v>0</v>
      </c>
      <c r="M35" s="11">
        <v>92</v>
      </c>
      <c r="N35" s="11">
        <v>0</v>
      </c>
      <c r="O35" s="15">
        <v>2642.694</v>
      </c>
      <c r="P35" s="15">
        <v>2678.0770000000002</v>
      </c>
      <c r="Q35" s="15">
        <v>40000</v>
      </c>
      <c r="R35" s="11">
        <v>1415320</v>
      </c>
      <c r="S35" s="11">
        <v>28400</v>
      </c>
      <c r="T35" s="11">
        <v>141532</v>
      </c>
      <c r="U35" s="11">
        <f>Table13[[#This Row],[CONSUMPTION Q=(O-N)*P]]+Table13[[#This Row],[IMPORTED ENERGY]]-Table13[[#This Row],[EXPORTED ENERGY]]</f>
        <v>1302188</v>
      </c>
      <c r="V35" s="15">
        <v>1110097.8500000001</v>
      </c>
      <c r="W35" s="15">
        <v>99409.66</v>
      </c>
      <c r="X35" s="15">
        <v>1209507.51</v>
      </c>
      <c r="Y35" s="16">
        <f>(Table13[[#This Row],[NET CONSUMPTION T=Q+R-S]]-Table13[[#This Row],[TOTAL SALES W=U+V]])/Table13[[#This Row],[NET CONSUMPTION T=Q+R-S]]*100</f>
        <v>7.1172895157995617</v>
      </c>
      <c r="Z35" s="15">
        <v>12738547.9</v>
      </c>
      <c r="AA35" s="15">
        <v>13204341.970000001</v>
      </c>
      <c r="AB35" s="15">
        <v>0.98270000000000002</v>
      </c>
      <c r="AC35" s="15">
        <v>1.0366</v>
      </c>
      <c r="AD35" s="15">
        <v>1.79</v>
      </c>
      <c r="AE35" s="15" t="s">
        <v>137</v>
      </c>
      <c r="AF35" s="15"/>
      <c r="AG35" s="15"/>
      <c r="AH35" s="15">
        <v>11241</v>
      </c>
    </row>
    <row r="36" spans="1:34" s="14" customFormat="1" x14ac:dyDescent="0.25">
      <c r="A36" s="11">
        <v>28</v>
      </c>
      <c r="B36" s="11" t="s">
        <v>73</v>
      </c>
      <c r="C36" s="11" t="s">
        <v>74</v>
      </c>
      <c r="D36" s="11" t="s">
        <v>133</v>
      </c>
      <c r="E36" s="11" t="s">
        <v>134</v>
      </c>
      <c r="F36" s="11" t="s">
        <v>133</v>
      </c>
      <c r="G36" s="11" t="s">
        <v>138</v>
      </c>
      <c r="H36" s="11" t="s">
        <v>76</v>
      </c>
      <c r="I36" s="28" t="s">
        <v>139</v>
      </c>
      <c r="J36" s="11">
        <v>2565</v>
      </c>
      <c r="K36" s="11">
        <v>2565</v>
      </c>
      <c r="L36" s="11">
        <v>0</v>
      </c>
      <c r="M36" s="11">
        <v>247</v>
      </c>
      <c r="N36" s="11">
        <v>0</v>
      </c>
      <c r="O36" s="15">
        <v>719.76400000000001</v>
      </c>
      <c r="P36" s="15">
        <v>752.02</v>
      </c>
      <c r="Q36" s="15">
        <v>40000</v>
      </c>
      <c r="R36" s="11">
        <v>1290240</v>
      </c>
      <c r="S36" s="11">
        <v>0</v>
      </c>
      <c r="T36" s="11">
        <v>556000</v>
      </c>
      <c r="U36" s="11">
        <f>Table13[[#This Row],[CONSUMPTION Q=(O-N)*P]]+Table13[[#This Row],[IMPORTED ENERGY]]-Table13[[#This Row],[EXPORTED ENERGY]]</f>
        <v>734240</v>
      </c>
      <c r="V36" s="15">
        <v>392135.52</v>
      </c>
      <c r="W36" s="15">
        <v>287448</v>
      </c>
      <c r="X36" s="15">
        <v>679583.52</v>
      </c>
      <c r="Y36" s="16">
        <f>(Table13[[#This Row],[NET CONSUMPTION T=Q+R-S]]-Table13[[#This Row],[TOTAL SALES W=U+V]])/Table13[[#This Row],[NET CONSUMPTION T=Q+R-S]]*100</f>
        <v>7.4439529309217667</v>
      </c>
      <c r="Z36" s="15">
        <v>6014771.7999999998</v>
      </c>
      <c r="AA36" s="15">
        <v>6288670.5099999998</v>
      </c>
      <c r="AB36" s="15">
        <v>0.52669999999999995</v>
      </c>
      <c r="AC36" s="15">
        <v>1.0455000000000001</v>
      </c>
      <c r="AD36" s="15">
        <v>49.48</v>
      </c>
      <c r="AE36" s="15" t="s">
        <v>137</v>
      </c>
      <c r="AF36" s="15"/>
      <c r="AG36" s="15"/>
      <c r="AH36" s="15">
        <v>11241</v>
      </c>
    </row>
    <row r="37" spans="1:34" s="14" customFormat="1" x14ac:dyDescent="0.25">
      <c r="A37" s="11">
        <v>29</v>
      </c>
      <c r="B37" s="11" t="s">
        <v>73</v>
      </c>
      <c r="C37" s="11" t="s">
        <v>74</v>
      </c>
      <c r="D37" s="11" t="s">
        <v>74</v>
      </c>
      <c r="E37" s="11" t="s">
        <v>140</v>
      </c>
      <c r="F37" s="11" t="s">
        <v>74</v>
      </c>
      <c r="G37" s="11" t="s">
        <v>141</v>
      </c>
      <c r="H37" s="11" t="s">
        <v>76</v>
      </c>
      <c r="I37" s="28" t="s">
        <v>142</v>
      </c>
      <c r="J37" s="11">
        <v>7119</v>
      </c>
      <c r="K37" s="11">
        <v>7119</v>
      </c>
      <c r="L37" s="11">
        <v>0</v>
      </c>
      <c r="M37" s="11">
        <v>129</v>
      </c>
      <c r="N37" s="11">
        <v>0</v>
      </c>
      <c r="O37" s="15">
        <v>2489.7739999999999</v>
      </c>
      <c r="P37" s="15">
        <v>2535.0070000000001</v>
      </c>
      <c r="Q37" s="15">
        <v>40000</v>
      </c>
      <c r="R37" s="11">
        <f>(Table13[[#This Row],[FR]]-Table13[[#This Row],[IR]])*Table13[[#This Row],[MC]]</f>
        <v>1809320.000000007</v>
      </c>
      <c r="S37" s="11">
        <v>0</v>
      </c>
      <c r="T37" s="11">
        <v>340000</v>
      </c>
      <c r="U37" s="11">
        <f>Table13[[#This Row],[CONSUMPTION Q=(O-N)*P]]+Table13[[#This Row],[IMPORTED ENERGY]]-Table13[[#This Row],[EXPORTED ENERGY]]</f>
        <v>1469320.000000007</v>
      </c>
      <c r="V37" s="15">
        <v>1162498.45</v>
      </c>
      <c r="W37" s="15">
        <v>169041</v>
      </c>
      <c r="X37" s="15">
        <v>1331539.45</v>
      </c>
      <c r="Y37" s="11">
        <f>(Table13[[#This Row],[NET CONSUMPTION T=Q+R-S]]-Table13[[#This Row],[TOTAL SALES W=U+V]])/Table13[[#This Row],[NET CONSUMPTION T=Q+R-S]]*100</f>
        <v>9.3771642664638311</v>
      </c>
      <c r="Z37" s="15">
        <v>13844339.17</v>
      </c>
      <c r="AA37" s="15">
        <v>13975245</v>
      </c>
      <c r="AB37" s="15">
        <v>0.7359</v>
      </c>
      <c r="AC37" s="15">
        <v>1.0095000000000001</v>
      </c>
      <c r="AD37" s="15">
        <v>26.66</v>
      </c>
      <c r="AE37" s="15" t="s">
        <v>137</v>
      </c>
      <c r="AF37" s="15"/>
      <c r="AG37" s="15"/>
      <c r="AH37" s="15">
        <v>11211</v>
      </c>
    </row>
    <row r="38" spans="1:34" s="14" customFormat="1" x14ac:dyDescent="0.25">
      <c r="A38" s="11">
        <v>30</v>
      </c>
      <c r="B38" s="11" t="s">
        <v>73</v>
      </c>
      <c r="C38" s="11" t="s">
        <v>74</v>
      </c>
      <c r="D38" s="11" t="s">
        <v>74</v>
      </c>
      <c r="E38" s="11" t="s">
        <v>140</v>
      </c>
      <c r="F38" s="11" t="s">
        <v>74</v>
      </c>
      <c r="G38" s="11" t="s">
        <v>143</v>
      </c>
      <c r="H38" s="11" t="s">
        <v>76</v>
      </c>
      <c r="I38" s="28" t="s">
        <v>144</v>
      </c>
      <c r="J38" s="11">
        <v>4635</v>
      </c>
      <c r="K38" s="11">
        <v>4635</v>
      </c>
      <c r="L38" s="11">
        <v>0</v>
      </c>
      <c r="M38" s="11">
        <v>78</v>
      </c>
      <c r="N38" s="11">
        <v>0</v>
      </c>
      <c r="O38" s="15">
        <v>1143.0809999999999</v>
      </c>
      <c r="P38" s="15">
        <v>1168.259</v>
      </c>
      <c r="Q38" s="15">
        <v>40000</v>
      </c>
      <c r="R38" s="11">
        <f>(Table13[[#This Row],[FR]]-Table13[[#This Row],[IR]])*Table13[[#This Row],[MC]]</f>
        <v>1007120.0000000044</v>
      </c>
      <c r="S38" s="11">
        <v>0</v>
      </c>
      <c r="T38" s="11">
        <v>40500</v>
      </c>
      <c r="U38" s="11">
        <f>Table13[[#This Row],[CONSUMPTION Q=(O-N)*P]]+Table13[[#This Row],[IMPORTED ENERGY]]-Table13[[#This Row],[EXPORTED ENERGY]]</f>
        <v>966620.00000000442</v>
      </c>
      <c r="V38" s="15">
        <v>801678.85</v>
      </c>
      <c r="W38" s="15">
        <v>101656</v>
      </c>
      <c r="X38" s="15">
        <v>903334.85</v>
      </c>
      <c r="Y38" s="11">
        <f>(Table13[[#This Row],[NET CONSUMPTION T=Q+R-S]]-Table13[[#This Row],[TOTAL SALES W=U+V]])/Table13[[#This Row],[NET CONSUMPTION T=Q+R-S]]*100</f>
        <v>6.5470557199317367</v>
      </c>
      <c r="Z38" s="15">
        <v>9609428.3800000008</v>
      </c>
      <c r="AA38" s="15">
        <v>10384111.6</v>
      </c>
      <c r="AB38" s="15">
        <v>0.89690000000000003</v>
      </c>
      <c r="AC38" s="15">
        <v>1.0806</v>
      </c>
      <c r="AD38" s="15">
        <v>11.14</v>
      </c>
      <c r="AE38" s="15" t="s">
        <v>137</v>
      </c>
      <c r="AF38" s="15"/>
      <c r="AG38" s="15"/>
      <c r="AH38" s="15">
        <v>11211</v>
      </c>
    </row>
    <row r="39" spans="1:34" s="14" customFormat="1" x14ac:dyDescent="0.25">
      <c r="A39" s="11">
        <v>31</v>
      </c>
      <c r="B39" s="11" t="s">
        <v>73</v>
      </c>
      <c r="C39" s="11" t="s">
        <v>74</v>
      </c>
      <c r="D39" s="11" t="s">
        <v>74</v>
      </c>
      <c r="E39" s="11" t="s">
        <v>140</v>
      </c>
      <c r="F39" s="11" t="s">
        <v>74</v>
      </c>
      <c r="G39" s="11" t="s">
        <v>145</v>
      </c>
      <c r="H39" s="11" t="s">
        <v>76</v>
      </c>
      <c r="I39" s="28" t="s">
        <v>146</v>
      </c>
      <c r="J39" s="11">
        <v>3473</v>
      </c>
      <c r="K39" s="11">
        <v>3473</v>
      </c>
      <c r="L39" s="11">
        <v>0</v>
      </c>
      <c r="M39" s="11">
        <v>50</v>
      </c>
      <c r="N39" s="11">
        <v>0</v>
      </c>
      <c r="O39" s="15">
        <v>2098.558</v>
      </c>
      <c r="P39" s="15">
        <v>2125.0740000000001</v>
      </c>
      <c r="Q39" s="15">
        <v>40000</v>
      </c>
      <c r="R39" s="11">
        <f>(Table13[[#This Row],[FR]]-Table13[[#This Row],[IR]])*Table13[[#This Row],[MC]]</f>
        <v>1060640.000000003</v>
      </c>
      <c r="S39" s="11">
        <v>210000</v>
      </c>
      <c r="T39" s="11">
        <v>30000</v>
      </c>
      <c r="U39" s="11">
        <f>Table13[[#This Row],[CONSUMPTION Q=(O-N)*P]]+Table13[[#This Row],[IMPORTED ENERGY]]-Table13[[#This Row],[EXPORTED ENERGY]]</f>
        <v>1240640.000000003</v>
      </c>
      <c r="V39" s="15">
        <v>1089024.96</v>
      </c>
      <c r="W39" s="15">
        <v>65756</v>
      </c>
      <c r="X39" s="15">
        <v>1154780.96</v>
      </c>
      <c r="Y39" s="11">
        <f>(Table13[[#This Row],[NET CONSUMPTION T=Q+R-S]]-Table13[[#This Row],[TOTAL SALES W=U+V]])/Table13[[#This Row],[NET CONSUMPTION T=Q+R-S]]*100</f>
        <v>6.9205442352336579</v>
      </c>
      <c r="Z39" s="15">
        <v>12289778.109999999</v>
      </c>
      <c r="AA39" s="15">
        <v>13158601.189999999</v>
      </c>
      <c r="AB39" s="15">
        <v>1.0888</v>
      </c>
      <c r="AC39" s="15">
        <v>1.0707</v>
      </c>
      <c r="AD39" s="15">
        <v>-9.51</v>
      </c>
      <c r="AE39" s="15" t="s">
        <v>137</v>
      </c>
      <c r="AF39" s="15"/>
      <c r="AG39" s="15"/>
      <c r="AH39" s="15">
        <v>11211</v>
      </c>
    </row>
    <row r="40" spans="1:34" s="14" customFormat="1" x14ac:dyDescent="0.25">
      <c r="A40" s="11">
        <v>32</v>
      </c>
      <c r="B40" s="11" t="s">
        <v>73</v>
      </c>
      <c r="C40" s="11" t="s">
        <v>74</v>
      </c>
      <c r="D40" s="11" t="s">
        <v>74</v>
      </c>
      <c r="E40" s="11" t="s">
        <v>140</v>
      </c>
      <c r="F40" s="11" t="s">
        <v>74</v>
      </c>
      <c r="G40" s="11" t="s">
        <v>147</v>
      </c>
      <c r="H40" s="11" t="s">
        <v>80</v>
      </c>
      <c r="I40" s="28" t="s">
        <v>148</v>
      </c>
      <c r="J40" s="11">
        <v>739</v>
      </c>
      <c r="K40" s="11">
        <v>739</v>
      </c>
      <c r="L40" s="11">
        <v>0</v>
      </c>
      <c r="M40" s="11">
        <v>0</v>
      </c>
      <c r="N40" s="11">
        <v>0</v>
      </c>
      <c r="O40" s="15">
        <v>316.12400000000002</v>
      </c>
      <c r="P40" s="15">
        <v>320.37700000000001</v>
      </c>
      <c r="Q40" s="15">
        <v>40000</v>
      </c>
      <c r="R40" s="11">
        <f>(Table13[[#This Row],[FR]]-Table13[[#This Row],[IR]])*Table13[[#This Row],[MC]]</f>
        <v>170119.99999999945</v>
      </c>
      <c r="S40" s="11">
        <v>0</v>
      </c>
      <c r="T40" s="11">
        <v>0</v>
      </c>
      <c r="U40" s="11">
        <f>Table13[[#This Row],[CONSUMPTION Q=(O-N)*P]]+Table13[[#This Row],[IMPORTED ENERGY]]-Table13[[#This Row],[EXPORTED ENERGY]]</f>
        <v>170119.99999999945</v>
      </c>
      <c r="V40" s="15">
        <v>163027.5</v>
      </c>
      <c r="W40" s="15">
        <v>0</v>
      </c>
      <c r="X40" s="15">
        <v>163027.5</v>
      </c>
      <c r="Y40" s="11">
        <f>(Table13[[#This Row],[NET CONSUMPTION T=Q+R-S]]-Table13[[#This Row],[TOTAL SALES W=U+V]])/Table13[[#This Row],[NET CONSUMPTION T=Q+R-S]]*100</f>
        <v>4.1691159181750939</v>
      </c>
      <c r="Z40" s="15">
        <v>1610112.64</v>
      </c>
      <c r="AA40" s="15">
        <v>2288192.64</v>
      </c>
      <c r="AB40" s="15">
        <v>0.95830000000000004</v>
      </c>
      <c r="AC40" s="15">
        <v>1.4211</v>
      </c>
      <c r="AD40" s="15">
        <v>5.93</v>
      </c>
      <c r="AE40" s="15" t="s">
        <v>137</v>
      </c>
      <c r="AF40" s="15"/>
      <c r="AG40" s="15"/>
      <c r="AH40" s="15">
        <v>11211</v>
      </c>
    </row>
    <row r="41" spans="1:34" s="14" customFormat="1" x14ac:dyDescent="0.25">
      <c r="A41" s="11">
        <v>33</v>
      </c>
      <c r="B41" s="11" t="s">
        <v>73</v>
      </c>
      <c r="C41" s="11" t="s">
        <v>74</v>
      </c>
      <c r="D41" s="11" t="s">
        <v>74</v>
      </c>
      <c r="E41" s="11" t="s">
        <v>140</v>
      </c>
      <c r="F41" s="11" t="s">
        <v>74</v>
      </c>
      <c r="G41" s="11" t="s">
        <v>149</v>
      </c>
      <c r="H41" s="11" t="s">
        <v>76</v>
      </c>
      <c r="I41" s="28" t="s">
        <v>150</v>
      </c>
      <c r="J41" s="11">
        <v>604</v>
      </c>
      <c r="K41" s="11">
        <v>604</v>
      </c>
      <c r="L41" s="11">
        <v>0</v>
      </c>
      <c r="M41" s="11">
        <v>0</v>
      </c>
      <c r="N41" s="11">
        <v>0</v>
      </c>
      <c r="O41" s="15">
        <v>1003.189</v>
      </c>
      <c r="P41" s="15">
        <v>1025.32</v>
      </c>
      <c r="Q41" s="15">
        <v>40000</v>
      </c>
      <c r="R41" s="11">
        <f>(Table13[[#This Row],[FR]]-Table13[[#This Row],[IR]])*Table13[[#This Row],[MC]]</f>
        <v>885239.99999999884</v>
      </c>
      <c r="S41" s="11">
        <v>120000</v>
      </c>
      <c r="T41" s="11">
        <v>109500</v>
      </c>
      <c r="U41" s="11">
        <f>Table13[[#This Row],[CONSUMPTION Q=(O-N)*P]]+Table13[[#This Row],[IMPORTED ENERGY]]-Table13[[#This Row],[EXPORTED ENERGY]]</f>
        <v>895739.99999999884</v>
      </c>
      <c r="V41" s="15">
        <v>848060.1</v>
      </c>
      <c r="W41" s="15">
        <v>0</v>
      </c>
      <c r="X41" s="15">
        <v>848060.1</v>
      </c>
      <c r="Y41" s="11">
        <f>(Table13[[#This Row],[NET CONSUMPTION T=Q+R-S]]-Table13[[#This Row],[TOTAL SALES W=U+V]])/Table13[[#This Row],[NET CONSUMPTION T=Q+R-S]]*100</f>
        <v>5.3229620202289638</v>
      </c>
      <c r="Z41" s="15">
        <v>8364590.3200000003</v>
      </c>
      <c r="AA41" s="15">
        <v>10197841.130000001</v>
      </c>
      <c r="AB41" s="15">
        <v>0.95799999999999996</v>
      </c>
      <c r="AC41" s="15">
        <v>1.2192000000000001</v>
      </c>
      <c r="AD41" s="15">
        <v>5.12</v>
      </c>
      <c r="AE41" s="15" t="s">
        <v>137</v>
      </c>
      <c r="AF41" s="15"/>
      <c r="AG41" s="15"/>
      <c r="AH41" s="15">
        <v>11211</v>
      </c>
    </row>
    <row r="42" spans="1:34" s="14" customFormat="1" x14ac:dyDescent="0.25">
      <c r="A42" s="11">
        <v>34</v>
      </c>
      <c r="B42" s="11" t="s">
        <v>73</v>
      </c>
      <c r="C42" s="11" t="s">
        <v>74</v>
      </c>
      <c r="D42" s="11" t="s">
        <v>74</v>
      </c>
      <c r="E42" s="11" t="s">
        <v>140</v>
      </c>
      <c r="F42" s="11" t="s">
        <v>74</v>
      </c>
      <c r="G42" s="11" t="s">
        <v>151</v>
      </c>
      <c r="H42" s="11" t="s">
        <v>76</v>
      </c>
      <c r="I42" s="28" t="s">
        <v>152</v>
      </c>
      <c r="J42" s="11">
        <v>2816</v>
      </c>
      <c r="K42" s="11">
        <v>2816</v>
      </c>
      <c r="L42" s="11">
        <v>0</v>
      </c>
      <c r="M42" s="11">
        <v>1</v>
      </c>
      <c r="N42" s="11">
        <v>0</v>
      </c>
      <c r="O42" s="15">
        <v>1085.2249999999999</v>
      </c>
      <c r="P42" s="15">
        <v>1107.242</v>
      </c>
      <c r="Q42" s="15">
        <v>40000</v>
      </c>
      <c r="R42" s="11">
        <f>(Table13[[#This Row],[FR]]-Table13[[#This Row],[IR]])*Table13[[#This Row],[MC]]</f>
        <v>880680.0000000021</v>
      </c>
      <c r="S42" s="11">
        <v>0</v>
      </c>
      <c r="T42" s="11">
        <v>80000</v>
      </c>
      <c r="U42" s="11">
        <f>Table13[[#This Row],[CONSUMPTION Q=(O-N)*P]]+Table13[[#This Row],[IMPORTED ENERGY]]-Table13[[#This Row],[EXPORTED ENERGY]]</f>
        <v>800680.0000000021</v>
      </c>
      <c r="V42" s="15">
        <v>739778.9</v>
      </c>
      <c r="W42" s="15">
        <v>1664.14</v>
      </c>
      <c r="X42" s="15">
        <v>741443.04</v>
      </c>
      <c r="Y42" s="11">
        <f>(Table13[[#This Row],[NET CONSUMPTION T=Q+R-S]]-Table13[[#This Row],[TOTAL SALES W=U+V]])/Table13[[#This Row],[NET CONSUMPTION T=Q+R-S]]*100</f>
        <v>7.3983314182946875</v>
      </c>
      <c r="Z42" s="15">
        <v>7951935.5</v>
      </c>
      <c r="AA42" s="15">
        <v>8475638.1300000008</v>
      </c>
      <c r="AB42" s="15">
        <v>0.84189999999999998</v>
      </c>
      <c r="AC42" s="15">
        <v>1.0659000000000001</v>
      </c>
      <c r="AD42" s="15">
        <v>16.850000000000001</v>
      </c>
      <c r="AE42" s="15" t="s">
        <v>137</v>
      </c>
      <c r="AF42" s="15"/>
      <c r="AG42" s="15"/>
      <c r="AH42" s="15">
        <v>11211</v>
      </c>
    </row>
    <row r="43" spans="1:34" s="14" customFormat="1" x14ac:dyDescent="0.25">
      <c r="A43" s="11">
        <v>35</v>
      </c>
      <c r="B43" s="11" t="s">
        <v>73</v>
      </c>
      <c r="C43" s="11" t="s">
        <v>74</v>
      </c>
      <c r="D43" s="11" t="s">
        <v>74</v>
      </c>
      <c r="E43" s="11" t="s">
        <v>140</v>
      </c>
      <c r="F43" s="11" t="s">
        <v>74</v>
      </c>
      <c r="G43" s="11" t="s">
        <v>153</v>
      </c>
      <c r="H43" s="11" t="s">
        <v>76</v>
      </c>
      <c r="I43" s="28" t="s">
        <v>154</v>
      </c>
      <c r="J43" s="11">
        <v>5886</v>
      </c>
      <c r="K43" s="11">
        <v>5886</v>
      </c>
      <c r="L43" s="11">
        <v>0</v>
      </c>
      <c r="M43" s="11">
        <v>335</v>
      </c>
      <c r="N43" s="11">
        <v>0</v>
      </c>
      <c r="O43" s="15">
        <v>40582.1</v>
      </c>
      <c r="P43" s="15">
        <v>41389.199999999997</v>
      </c>
      <c r="Q43" s="15">
        <v>2000</v>
      </c>
      <c r="R43" s="11">
        <f>(Table13[[#This Row],[FR]]-Table13[[#This Row],[IR]])*Table13[[#This Row],[MC]]</f>
        <v>1614199.9999999972</v>
      </c>
      <c r="S43" s="11">
        <v>100000</v>
      </c>
      <c r="T43" s="11">
        <v>440000</v>
      </c>
      <c r="U43" s="11">
        <f>Table13[[#This Row],[CONSUMPTION Q=(O-N)*P]]+Table13[[#This Row],[IMPORTED ENERGY]]-Table13[[#This Row],[EXPORTED ENERGY]]</f>
        <v>1274199.9999999972</v>
      </c>
      <c r="V43" s="15">
        <v>746578.99</v>
      </c>
      <c r="W43" s="15">
        <v>449214.1</v>
      </c>
      <c r="X43" s="15">
        <v>1195793.0900000001</v>
      </c>
      <c r="Y43" s="11">
        <f>(Table13[[#This Row],[NET CONSUMPTION T=Q+R-S]]-Table13[[#This Row],[TOTAL SALES W=U+V]])/Table13[[#This Row],[NET CONSUMPTION T=Q+R-S]]*100</f>
        <v>6.1534225396324986</v>
      </c>
      <c r="Z43" s="15">
        <v>11346214.970000001</v>
      </c>
      <c r="AA43" s="15">
        <v>11427719.91</v>
      </c>
      <c r="AB43" s="15">
        <v>0.87660000000000005</v>
      </c>
      <c r="AC43" s="15">
        <v>1.0072000000000001</v>
      </c>
      <c r="AD43" s="15">
        <v>12.43</v>
      </c>
      <c r="AE43" s="15" t="s">
        <v>137</v>
      </c>
      <c r="AF43" s="15"/>
      <c r="AG43" s="15"/>
      <c r="AH43" s="15">
        <v>11211</v>
      </c>
    </row>
    <row r="44" spans="1:34" s="14" customFormat="1" x14ac:dyDescent="0.25">
      <c r="A44" s="11">
        <v>36</v>
      </c>
      <c r="B44" s="11" t="s">
        <v>73</v>
      </c>
      <c r="C44" s="11" t="s">
        <v>74</v>
      </c>
      <c r="D44" s="11" t="s">
        <v>74</v>
      </c>
      <c r="E44" s="11" t="s">
        <v>140</v>
      </c>
      <c r="F44" s="11" t="s">
        <v>74</v>
      </c>
      <c r="G44" s="11" t="s">
        <v>155</v>
      </c>
      <c r="H44" s="11" t="s">
        <v>76</v>
      </c>
      <c r="I44" s="28" t="s">
        <v>156</v>
      </c>
      <c r="J44" s="11">
        <v>3300</v>
      </c>
      <c r="K44" s="11">
        <v>3300</v>
      </c>
      <c r="L44" s="11">
        <v>0</v>
      </c>
      <c r="M44" s="11">
        <v>133</v>
      </c>
      <c r="N44" s="11">
        <v>0</v>
      </c>
      <c r="O44" s="15">
        <v>38929.4</v>
      </c>
      <c r="P44" s="15">
        <v>39433.5</v>
      </c>
      <c r="Q44" s="17">
        <v>2000</v>
      </c>
      <c r="R44" s="11">
        <f>(Table13[[#This Row],[FR]]-Table13[[#This Row],[IR]])*Table13[[#This Row],[MC]]</f>
        <v>1008199.9999999971</v>
      </c>
      <c r="S44" s="11">
        <v>282049</v>
      </c>
      <c r="T44" s="11">
        <v>552049</v>
      </c>
      <c r="U44" s="11">
        <f>Table13[[#This Row],[CONSUMPTION Q=(O-N)*P]]+Table13[[#This Row],[IMPORTED ENERGY]]-Table13[[#This Row],[EXPORTED ENERGY]]</f>
        <v>738199.99999999721</v>
      </c>
      <c r="V44" s="15">
        <v>510061</v>
      </c>
      <c r="W44" s="15">
        <v>172001.76300000001</v>
      </c>
      <c r="X44" s="15">
        <v>682062.76300000004</v>
      </c>
      <c r="Y44" s="11">
        <f>(Table13[[#This Row],[NET CONSUMPTION T=Q+R-S]]-Table13[[#This Row],[TOTAL SALES W=U+V]])/Table13[[#This Row],[NET CONSUMPTION T=Q+R-S]]*100</f>
        <v>7.6046108100782144</v>
      </c>
      <c r="Z44" s="15">
        <v>6743189.6299999999</v>
      </c>
      <c r="AA44" s="15">
        <v>6992792.5899999999</v>
      </c>
      <c r="AB44" s="15">
        <v>1.353</v>
      </c>
      <c r="AC44" s="15">
        <v>1.0369999999999999</v>
      </c>
      <c r="AD44" s="15">
        <v>-36.61</v>
      </c>
      <c r="AE44" s="15" t="s">
        <v>137</v>
      </c>
      <c r="AF44" s="15"/>
      <c r="AG44" s="15"/>
      <c r="AH44" s="15">
        <v>11211</v>
      </c>
    </row>
    <row r="45" spans="1:34" s="14" customFormat="1" x14ac:dyDescent="0.25">
      <c r="A45" s="11">
        <v>37</v>
      </c>
      <c r="B45" s="11" t="s">
        <v>73</v>
      </c>
      <c r="C45" s="11" t="s">
        <v>74</v>
      </c>
      <c r="D45" s="11" t="s">
        <v>74</v>
      </c>
      <c r="E45" s="11" t="s">
        <v>140</v>
      </c>
      <c r="F45" s="11" t="s">
        <v>74</v>
      </c>
      <c r="G45" s="11" t="s">
        <v>157</v>
      </c>
      <c r="H45" s="11" t="s">
        <v>80</v>
      </c>
      <c r="I45" s="28" t="s">
        <v>158</v>
      </c>
      <c r="J45" s="11">
        <v>657</v>
      </c>
      <c r="K45" s="11">
        <v>657</v>
      </c>
      <c r="L45" s="11">
        <v>0</v>
      </c>
      <c r="M45" s="11">
        <v>0</v>
      </c>
      <c r="N45" s="11">
        <v>0</v>
      </c>
      <c r="O45" s="17">
        <v>497.8</v>
      </c>
      <c r="P45" s="17">
        <v>528.29999999999995</v>
      </c>
      <c r="Q45" s="15">
        <v>2000</v>
      </c>
      <c r="R45" s="11">
        <f>(Table13[[#This Row],[FR]]-Table13[[#This Row],[IR]])*Table13[[#This Row],[MC]]</f>
        <v>60999.999999999884</v>
      </c>
      <c r="S45" s="11">
        <v>230000</v>
      </c>
      <c r="T45" s="11">
        <v>0</v>
      </c>
      <c r="U45" s="11">
        <f>Table13[[#This Row],[CONSUMPTION Q=(O-N)*P]]+Table13[[#This Row],[IMPORTED ENERGY]]-Table13[[#This Row],[EXPORTED ENERGY]]</f>
        <v>290999.99999999988</v>
      </c>
      <c r="V45" s="15">
        <v>282506</v>
      </c>
      <c r="W45" s="15">
        <v>0</v>
      </c>
      <c r="X45" s="15">
        <v>282506</v>
      </c>
      <c r="Y45" s="11">
        <f>(Table13[[#This Row],[NET CONSUMPTION T=Q+R-S]]-Table13[[#This Row],[TOTAL SALES W=U+V]])/Table13[[#This Row],[NET CONSUMPTION T=Q+R-S]]*100</f>
        <v>2.9189003436425729</v>
      </c>
      <c r="Z45" s="15">
        <v>2897768.8</v>
      </c>
      <c r="AA45" s="15">
        <v>5365482.91</v>
      </c>
      <c r="AB45" s="15">
        <v>0</v>
      </c>
      <c r="AC45" s="15">
        <v>1.8515999999999999</v>
      </c>
      <c r="AD45" s="15">
        <v>185.16</v>
      </c>
      <c r="AE45" s="15" t="s">
        <v>137</v>
      </c>
      <c r="AF45" s="15"/>
      <c r="AG45" s="15"/>
      <c r="AH45" s="15">
        <v>11211</v>
      </c>
    </row>
    <row r="46" spans="1:34" s="14" customFormat="1" x14ac:dyDescent="0.25">
      <c r="A46" s="11">
        <v>38</v>
      </c>
      <c r="B46" s="11" t="s">
        <v>73</v>
      </c>
      <c r="C46" s="11" t="s">
        <v>74</v>
      </c>
      <c r="D46" s="11" t="s">
        <v>74</v>
      </c>
      <c r="E46" s="11" t="s">
        <v>140</v>
      </c>
      <c r="F46" s="11" t="s">
        <v>74</v>
      </c>
      <c r="G46" s="11" t="s">
        <v>159</v>
      </c>
      <c r="H46" s="11" t="s">
        <v>76</v>
      </c>
      <c r="I46" s="11" t="s">
        <v>163</v>
      </c>
      <c r="J46" s="21"/>
      <c r="K46" s="21"/>
      <c r="L46" s="21"/>
      <c r="M46" s="21"/>
      <c r="N46" s="21"/>
      <c r="O46" s="21">
        <v>13418.3</v>
      </c>
      <c r="P46" s="21">
        <v>13819.1</v>
      </c>
      <c r="Q46" s="21">
        <v>2000</v>
      </c>
      <c r="R46" s="11">
        <f>(Table13[[#This Row],[FR]]-Table13[[#This Row],[IR]])*Table13[[#This Row],[MC]]</f>
        <v>801600.00000000221</v>
      </c>
      <c r="S46" s="11"/>
      <c r="T46" s="11"/>
      <c r="U46" s="11"/>
      <c r="V46" s="15"/>
      <c r="W46" s="15"/>
      <c r="X46" s="15"/>
      <c r="Y46" s="11"/>
      <c r="Z46" s="21"/>
      <c r="AA46" s="21"/>
      <c r="AB46" s="21"/>
      <c r="AC46" s="21"/>
      <c r="AD46" s="21"/>
      <c r="AE46" s="21"/>
      <c r="AF46" s="21"/>
      <c r="AG46" s="21"/>
      <c r="AH46" s="21"/>
    </row>
    <row r="47" spans="1:34" s="14" customFormat="1" x14ac:dyDescent="0.25">
      <c r="A47" s="11">
        <v>39</v>
      </c>
      <c r="B47" s="11" t="s">
        <v>73</v>
      </c>
      <c r="C47" s="11" t="s">
        <v>74</v>
      </c>
      <c r="D47" s="11" t="s">
        <v>74</v>
      </c>
      <c r="E47" s="11" t="s">
        <v>140</v>
      </c>
      <c r="F47" s="11" t="s">
        <v>74</v>
      </c>
      <c r="G47" s="11" t="s">
        <v>160</v>
      </c>
      <c r="H47" s="11" t="s">
        <v>76</v>
      </c>
      <c r="I47" s="11" t="s">
        <v>164</v>
      </c>
      <c r="J47" s="21"/>
      <c r="K47" s="21"/>
      <c r="L47" s="21"/>
      <c r="M47" s="21"/>
      <c r="N47" s="21"/>
      <c r="O47" s="21">
        <v>3057.1329999999998</v>
      </c>
      <c r="P47" s="21">
        <v>3103.721</v>
      </c>
      <c r="Q47" s="21">
        <v>40000</v>
      </c>
      <c r="R47" s="11">
        <f>(Table13[[#This Row],[FR]]-Table13[[#This Row],[IR]])*Table13[[#This Row],[MC]]</f>
        <v>1863520.0000000077</v>
      </c>
      <c r="S47" s="11"/>
      <c r="T47" s="11"/>
      <c r="U47" s="11"/>
      <c r="V47" s="15"/>
      <c r="W47" s="15"/>
      <c r="X47" s="15"/>
      <c r="Y47" s="11"/>
      <c r="Z47" s="21"/>
      <c r="AA47" s="21"/>
      <c r="AB47" s="21"/>
      <c r="AC47" s="21"/>
      <c r="AD47" s="21"/>
      <c r="AE47" s="21"/>
      <c r="AF47" s="21"/>
      <c r="AG47" s="21"/>
      <c r="AH47" s="21"/>
    </row>
    <row r="48" spans="1:34" s="14" customFormat="1" x14ac:dyDescent="0.25">
      <c r="A48" s="11">
        <v>40</v>
      </c>
      <c r="B48" s="11" t="s">
        <v>73</v>
      </c>
      <c r="C48" s="11" t="s">
        <v>74</v>
      </c>
      <c r="D48" s="11" t="s">
        <v>74</v>
      </c>
      <c r="E48" s="11" t="s">
        <v>140</v>
      </c>
      <c r="F48" s="11" t="s">
        <v>74</v>
      </c>
      <c r="G48" s="11" t="s">
        <v>161</v>
      </c>
      <c r="H48" s="11" t="s">
        <v>76</v>
      </c>
      <c r="I48" s="11" t="s">
        <v>165</v>
      </c>
      <c r="J48" s="21"/>
      <c r="K48" s="21"/>
      <c r="L48" s="21"/>
      <c r="M48" s="21"/>
      <c r="N48" s="21"/>
      <c r="O48" s="21">
        <v>23523.4</v>
      </c>
      <c r="P48" s="21">
        <v>24451.5</v>
      </c>
      <c r="Q48" s="21">
        <v>2000</v>
      </c>
      <c r="R48" s="11">
        <f>(Table13[[#This Row],[FR]]-Table13[[#This Row],[IR]])*Table13[[#This Row],[MC]]</f>
        <v>1856199.9999999972</v>
      </c>
      <c r="S48" s="11"/>
      <c r="T48" s="11"/>
      <c r="U48" s="11"/>
      <c r="V48" s="15"/>
      <c r="W48" s="15"/>
      <c r="X48" s="15"/>
      <c r="Y48" s="11"/>
      <c r="Z48" s="21"/>
      <c r="AA48" s="21"/>
      <c r="AB48" s="21"/>
      <c r="AC48" s="21"/>
      <c r="AD48" s="21"/>
      <c r="AE48" s="21"/>
      <c r="AF48" s="21"/>
      <c r="AG48" s="21"/>
      <c r="AH48" s="21"/>
    </row>
    <row r="49" spans="1:34" s="14" customFormat="1" x14ac:dyDescent="0.25">
      <c r="A49" s="11">
        <v>41</v>
      </c>
      <c r="B49" s="11" t="s">
        <v>73</v>
      </c>
      <c r="C49" s="11" t="s">
        <v>74</v>
      </c>
      <c r="D49" s="11" t="s">
        <v>74</v>
      </c>
      <c r="E49" s="11" t="s">
        <v>140</v>
      </c>
      <c r="F49" s="11" t="s">
        <v>74</v>
      </c>
      <c r="G49" s="11" t="s">
        <v>162</v>
      </c>
      <c r="H49" s="11" t="s">
        <v>76</v>
      </c>
      <c r="I49" s="11" t="s">
        <v>166</v>
      </c>
      <c r="J49" s="21"/>
      <c r="K49" s="21"/>
      <c r="L49" s="21"/>
      <c r="M49" s="21"/>
      <c r="N49" s="21"/>
      <c r="O49" s="21">
        <v>1448.511</v>
      </c>
      <c r="P49" s="21">
        <v>1479.7090000000001</v>
      </c>
      <c r="Q49" s="21">
        <v>40000</v>
      </c>
      <c r="R49" s="11">
        <f>(Table13[[#This Row],[FR]]-Table13[[#This Row],[IR]])*Table13[[#This Row],[MC]]</f>
        <v>1247920.0000000037</v>
      </c>
      <c r="S49" s="11"/>
      <c r="T49" s="11"/>
      <c r="U49" s="11"/>
      <c r="V49" s="15"/>
      <c r="W49" s="15"/>
      <c r="X49" s="15"/>
      <c r="Y49" s="11"/>
      <c r="Z49" s="21"/>
      <c r="AA49" s="21"/>
      <c r="AB49" s="21"/>
      <c r="AC49" s="21"/>
      <c r="AD49" s="21"/>
      <c r="AE49" s="21"/>
      <c r="AF49" s="21"/>
      <c r="AG49" s="21"/>
      <c r="AH49" s="21"/>
    </row>
  </sheetData>
  <mergeCells count="3">
    <mergeCell ref="A1:AE1"/>
    <mergeCell ref="A2:AE2"/>
    <mergeCell ref="A3:AE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BESCOM</cp:lastModifiedBy>
  <dcterms:created xsi:type="dcterms:W3CDTF">2025-04-09T11:42:25Z</dcterms:created>
  <dcterms:modified xsi:type="dcterms:W3CDTF">2025-04-09T13:50:17Z</dcterms:modified>
</cp:coreProperties>
</file>