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90" yWindow="570" windowWidth="26535" windowHeight="10935"/>
  </bookViews>
  <sheets>
    <sheet name="MARCH-2025" sheetId="3" r:id="rId1"/>
  </sheets>
  <calcPr calcId="145621"/>
</workbook>
</file>

<file path=xl/calcChain.xml><?xml version="1.0" encoding="utf-8"?>
<calcChain xmlns="http://schemas.openxmlformats.org/spreadsheetml/2006/main">
  <c r="Y10" i="3" l="1"/>
  <c r="V10" i="3"/>
  <c r="V14" i="3"/>
  <c r="Z14" i="3" s="1"/>
  <c r="V13" i="3"/>
  <c r="Z13" i="3" s="1"/>
  <c r="V12" i="3"/>
  <c r="V9" i="3"/>
  <c r="Z9" i="3" s="1"/>
  <c r="Z10" i="3" l="1"/>
</calcChain>
</file>

<file path=xl/sharedStrings.xml><?xml version="1.0" encoding="utf-8"?>
<sst xmlns="http://schemas.openxmlformats.org/spreadsheetml/2006/main" count="205" uniqueCount="85">
  <si>
    <t>Bangalore Electricity Supply Company Limited (BESCOM)</t>
  </si>
  <si>
    <t>Energy Audit Feeder Wise Report</t>
  </si>
  <si>
    <t>Report for the Period from 01-Mar-2025 to 31-Mar-2025</t>
  </si>
  <si>
    <t xml:space="preserve">Generated By: </t>
  </si>
  <si>
    <t>RESHMA BEGAM</t>
  </si>
  <si>
    <t xml:space="preserve">Generated On: </t>
  </si>
  <si>
    <t>05-04-2025 17:25:17</t>
  </si>
  <si>
    <t>Sub-Division:</t>
  </si>
  <si>
    <t>DAVANAGERE RURAL</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</si>
  <si>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</si>
  <si>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</si>
  <si>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</si>
  <si>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</si>
  <si>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</si>
  <si>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</si>
  <si>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</si>
  <si>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</si>
  <si>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</si>
  <si>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</si>
  <si>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</si>
  <si>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</si>
  <si>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</si>
  <si>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</si>
  <si>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</si>
  <si>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</si>
  <si>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</si>
  <si>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</si>
  <si>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</si>
  <si>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</si>
  <si>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</si>
  <si>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</si>
  <si>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</si>
  <si>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</si>
  <si>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</si>
  <si>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</si>
  <si>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</si>
  <si>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</si>
  <si>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</si>
  <si>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</si>
  <si>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</si>
  <si>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SLNO</t>
  </si>
  <si>
    <t>CIRCLE</t>
  </si>
  <si>
    <t>DIVISION</t>
  </si>
  <si>
    <t>SUB DIVISION</t>
  </si>
  <si>
    <t>STATION NAME</t>
  </si>
  <si>
    <t>FEEDER OWNER</t>
  </si>
  <si>
    <t>FEEDER INDEX</t>
  </si>
  <si>
    <t>FEEDER NAME</t>
  </si>
  <si>
    <t>FEEDER TYPE</t>
  </si>
  <si>
    <t>FEEDER CODE</t>
  </si>
  <si>
    <t>NO OF INS</t>
  </si>
  <si>
    <t>NO OF ACTIVE INS</t>
  </si>
  <si>
    <t>NO OF INACTIVE INS</t>
  </si>
  <si>
    <t>IP SET INSTALLATION</t>
  </si>
  <si>
    <t>IP_UNBILLED</t>
  </si>
  <si>
    <t>IR</t>
  </si>
  <si>
    <t>FR</t>
  </si>
  <si>
    <t>MC</t>
  </si>
  <si>
    <t>CONSUMPTION Q=(O-N)*P</t>
  </si>
  <si>
    <t>IMPORTED ENERGY</t>
  </si>
  <si>
    <t>EXPORTED ENERGY</t>
  </si>
  <si>
    <t>NET CONSUMPTION T=Q+R-S</t>
  </si>
  <si>
    <t>METERED SALES</t>
  </si>
  <si>
    <t>UNMETERED SALES</t>
  </si>
  <si>
    <t>TOTAL SALES W=U+V</t>
  </si>
  <si>
    <t>T AND D LOSS X=(T-W/T)*100</t>
  </si>
  <si>
    <t>DEMAND</t>
  </si>
  <si>
    <t>COLLECTION</t>
  </si>
  <si>
    <t>BILLING EFFICIENCY AA=W/T</t>
  </si>
  <si>
    <t>COLLECTION EFFICIENCY AB=Z/Y</t>
  </si>
  <si>
    <t>AT AND C LOSS AC=((1-AA*AB)*100</t>
  </si>
  <si>
    <t>REMARKS</t>
  </si>
  <si>
    <t>STATUS</t>
  </si>
  <si>
    <t>ENRTYTIME</t>
  </si>
  <si>
    <t>DAVANAGERE</t>
  </si>
  <si>
    <t>2025-04-05 17:23:29</t>
  </si>
  <si>
    <t>AVAREGERE_66</t>
  </si>
  <si>
    <t>INDUSTRIAL</t>
  </si>
  <si>
    <t>MIXED LOAD</t>
  </si>
  <si>
    <t>F07-AVAREGERE</t>
  </si>
  <si>
    <t>1310103904020303</t>
  </si>
  <si>
    <t>F04-INDUSTRIAL</t>
  </si>
  <si>
    <t>1310103904010103</t>
  </si>
  <si>
    <t>Column2</t>
  </si>
  <si>
    <t xml:space="preserve">1) In F4-Industrial feeder, Eminating from 66/11KV Avaragere Sub-station R.R.No- ODL-44733 reading recording zero, due to over sight consumption recorded 63754 units. Same has been reduce in the metered sales from 24618.2 to 182394.2 column V.
 F4 industrial feeder exported energy change from 300000 to 365000.
2) F7 -AVARAGERE feeder Import energy to be change from 220000 to  283754.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</si>
</sst>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x14ac:knownFonts="1">
    <font>
      <sz val="11"/>
      <color rgb="FF000000"/>
      <name val="Calibri"/>
      <family val="2"/>
    </font>
    <font>
      <b/>
      <sz val="14"/>
      <color rgb="FF000000"/>
      <name val="Calibri"/>
      <family val="2"/>
    </font>
    <font>
      <b/>
      <sz val="10"/>
      <color rgb="FF000000"/>
      <name val="Calibri"/>
      <family val="2"/>
    </font>
    <font>
      <b/>
      <sz val="11"/>
      <color rgb="FF000000"/>
      <name val="Calibri"/>
      <family val="2"/>
    </font>
  </fonts>
  <fills count="6">
    <fill>
      <patternFill patternType="none"/>
    </fill>
    <fill>
      <patternFill patternType="gray125"/>
    </fill>
    <fill>
      <patternFill patternType="solid">
        <fgColor rgb="FF5D8AA8"/>
      </patternFill>
    </fill>
    <fill>
      <patternFill patternType="solid">
        <fgColor rgb="FFB2BEB5"/>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15">
    <xf numFmtId="0" fontId="0" fillId="0" borderId="0" xfId="0" applyNumberFormat="1" applyFill="1" applyAlignment="1" applyProtection="1"/>
    <xf numFmtId="0" fontId="3" fillId="3" borderId="0" xfId="0" applyNumberFormat="1" applyFont="1" applyFill="1" applyAlignment="1" applyProtection="1">
      <alignment horizontal="right"/>
    </xf>
    <xf numFmtId="0" fontId="3" fillId="2" borderId="1" xfId="0" applyNumberFormat="1" applyFont="1" applyFill="1" applyBorder="1" applyAlignment="1" applyProtection="1">
      <alignment horizontal="center"/>
    </xf>
    <xf numFmtId="0" fontId="2" fillId="0" borderId="0" xfId="0" applyNumberFormat="1" applyFont="1" applyFill="1" applyAlignment="1" applyProtection="1">
      <alignment horizontal="left"/>
    </xf>
    <xf numFmtId="0" fontId="2" fillId="0" borderId="0" xfId="0" applyNumberFormat="1" applyFont="1" applyFill="1" applyAlignment="1" applyProtection="1">
      <alignment horizontal="center"/>
    </xf>
    <xf numFmtId="0" fontId="0" fillId="0" borderId="0" xfId="0" applyNumberFormat="1" applyFill="1" applyAlignment="1" applyProtection="1">
      <alignment horizontal="center"/>
    </xf>
    <xf numFmtId="0" fontId="0" fillId="3" borderId="0" xfId="0" applyNumberFormat="1" applyFill="1" applyAlignment="1" applyProtection="1"/>
    <xf numFmtId="0" fontId="3" fillId="3" borderId="0" xfId="0" applyNumberFormat="1" applyFont="1" applyFill="1" applyAlignment="1" applyProtection="1">
      <alignment horizontal="left" wrapText="1"/>
    </xf>
    <xf numFmtId="0" fontId="0" fillId="4" borderId="0" xfId="0" applyNumberFormat="1" applyFill="1" applyAlignment="1" applyProtection="1"/>
    <xf numFmtId="0" fontId="0" fillId="5" borderId="0" xfId="0" applyNumberFormat="1" applyFill="1" applyAlignment="1" applyProtection="1"/>
    <xf numFmtId="164" fontId="0" fillId="4" borderId="0" xfId="0" applyNumberFormat="1" applyFill="1" applyAlignment="1" applyProtection="1"/>
    <xf numFmtId="164" fontId="0" fillId="5" borderId="0" xfId="0" applyNumberFormat="1" applyFill="1" applyAlignment="1" applyProtection="1"/>
    <xf numFmtId="0" fontId="1" fillId="2" borderId="0" xfId="0" applyNumberFormat="1" applyFont="1" applyFill="1" applyAlignment="1" applyProtection="1">
      <alignment horizontal="center"/>
    </xf>
    <xf numFmtId="0" fontId="0" fillId="0" borderId="0" xfId="0" applyNumberFormat="1" applyFill="1" applyAlignment="1" applyProtection="1">
      <alignment horizontal="left" vertical="center" wrapText="1"/>
    </xf>
    <xf numFmtId="0" fontId="0" fillId="0" borderId="0" xfId="0" applyNumberFormat="1" applyFill="1" applyAlignment="1" applyProtection="1">
      <alignment horizontal="left" vertical="center"/>
    </xf>
  </cellXfs>
  <cellStyles count="1">
    <cellStyle name="Normal" xfId="0" builtinId="0"/>
  </cellStyles>
  <dxfs count="2">
    <dxf>
      <numFmt numFmtId="164" formatCode="0.0000"/>
      <fill>
        <patternFill patternType="solid">
          <fgColor indexed="64"/>
          <bgColor rgb="FFFFFF00"/>
        </patternFill>
      </fill>
      <alignment horizontal="general" vertical="bottom" textRotation="0" wrapText="0" indent="0" justifyLastLine="0" shrinkToFit="0" readingOrder="0"/>
      <protection locked="1" hidden="0"/>
    </dxf>
    <dxf>
      <numFmt numFmtId="0" formatCode="General"/>
      <fill>
        <patternFill patternType="solid">
          <fgColor indexed="64"/>
          <bgColor rgb="FFFFFF00"/>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13" displayName="Table13" ref="A8:AI14" totalsRowShown="0">
  <autoFilter ref="A8:AI14"/>
  <sortState ref="A9:AH104">
    <sortCondition ref="E8:E104"/>
  </sortState>
  <tableColumns count="35">
    <tableColumn id="1" name="SLNO"/>
    <tableColumn id="2" name="CIRCLE"/>
    <tableColumn id="3" name="DIVISION"/>
    <tableColumn id="4" name="SUB DIVISION"/>
    <tableColumn id="5" name="STATION NAME"/>
    <tableColumn id="6" name="FEEDER OWNER"/>
    <tableColumn id="7" name="FEEDER INDEX"/>
    <tableColumn id="8" name="FEEDER NAME"/>
    <tableColumn id="9" name="FEEDER TYPE"/>
    <tableColumn id="10" name="FEEDER CODE"/>
    <tableColumn id="11" name="NO OF INS"/>
    <tableColumn id="12" name="NO OF ACTIVE INS"/>
    <tableColumn id="13" name="NO OF INACTIVE INS"/>
    <tableColumn id="14" name="IP SET INSTALLATION"/>
    <tableColumn id="15" name="IP_UNBILLED"/>
    <tableColumn id="16" name="IR"/>
    <tableColumn id="17" name="FR"/>
    <tableColumn id="18" name="MC"/>
    <tableColumn id="19" name="CONSUMPTION Q=(O-N)*P"/>
    <tableColumn id="20" name="IMPORTED ENERGY"/>
    <tableColumn id="21" name="EXPORTED ENERGY"/>
    <tableColumn id="22" name="NET CONSUMPTION T=Q+R-S" dataDxfId="1">
      <calculatedColumnFormula>Table13[[#This Row],[CONSUMPTION Q=(O-N)*P]]+Table13[[#This Row],[IMPORTED ENERGY]]-Table13[[#This Row],[EXPORTED ENERGY]]</calculatedColumnFormula>
    </tableColumn>
    <tableColumn id="23" name="METERED SALES"/>
    <tableColumn id="24" name="UNMETERED SALES"/>
    <tableColumn id="25" name="TOTAL SALES W=U+V"/>
    <tableColumn id="36" name="Column2" dataDxfId="0">
      <calculatedColumnFormula>(Table13[[#This Row],[NET CONSUMPTION T=Q+R-S]]-Table13[[#This Row],[TOTAL SALES W=U+V]])/Table13[[#This Row],[NET CONSUMPTION T=Q+R-S]]*100</calculatedColumnFormula>
    </tableColumn>
    <tableColumn id="26" name="T AND D LOSS X=(T-W/T)*100"/>
    <tableColumn id="27" name="DEMAND"/>
    <tableColumn id="28" name="COLLECTION"/>
    <tableColumn id="29" name="BILLING EFFICIENCY AA=W/T"/>
    <tableColumn id="30" name="COLLECTION EFFICIENCY AB=Z/Y"/>
    <tableColumn id="31" name="AT AND C LOSS AC=((1-AA*AB)*100"/>
    <tableColumn id="32" name="REMARKS"/>
    <tableColumn id="33" name="STATUS"/>
    <tableColumn id="34" name="ENRTYTI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Q1" workbookViewId="0">
      <selection activeCell="AA18" sqref="AA18"/>
    </sheetView>
  </sheetViews>
  <sheetFormatPr defaultRowHeight="15" x14ac:dyDescent="0.25"/>
  <cols>
    <col min="1" max="1" width="9.140625" customWidth="1"/>
    <col min="2" max="3" width="20.7109375" customWidth="1"/>
    <col min="4" max="4" width="20" customWidth="1"/>
    <col min="5" max="5" width="17.85546875" customWidth="1"/>
    <col min="6" max="6" width="20" customWidth="1"/>
    <col min="7" max="7" width="16.7109375" customWidth="1"/>
    <col min="8" max="8" width="24.85546875" customWidth="1"/>
    <col min="9" max="9" width="15.5703125" customWidth="1"/>
    <col min="10" max="10" width="18.85546875" customWidth="1"/>
    <col min="11" max="11" width="13.42578125" customWidth="1"/>
    <col min="12" max="12" width="20" customWidth="1"/>
    <col min="13" max="13" width="21.85546875" customWidth="1"/>
    <col min="14" max="14" width="22.42578125" customWidth="1"/>
    <col min="15" max="15" width="15.7109375" customWidth="1"/>
    <col min="16" max="17" width="12" customWidth="1"/>
    <col min="18" max="18" width="7.42578125" customWidth="1"/>
    <col min="19" max="19" width="27.5703125" customWidth="1"/>
    <col min="20" max="20" width="21.140625" customWidth="1"/>
    <col min="21" max="21" width="21" customWidth="1"/>
    <col min="22" max="22" width="29.42578125" customWidth="1"/>
    <col min="23" max="23" width="18.42578125" customWidth="1"/>
    <col min="24" max="24" width="21.140625" customWidth="1"/>
    <col min="25" max="26" width="22.5703125" customWidth="1"/>
    <col min="27" max="27" width="29.85546875" customWidth="1"/>
    <col min="28" max="28" width="14" customWidth="1"/>
    <col min="29" max="29" width="15.28515625" customWidth="1"/>
    <col min="30" max="30" width="29" customWidth="1"/>
    <col min="31" max="31" width="32" customWidth="1"/>
    <col min="32" max="32" width="34.85546875" customWidth="1"/>
    <col min="33" max="33" width="12.85546875" customWidth="1"/>
    <col min="34" max="34" width="11.140625" customWidth="1"/>
    <col min="35" max="35" width="19.5703125" customWidth="1"/>
  </cols>
  <sheetData>
    <row r="1" spans="1:35" ht="18.75" x14ac:dyDescent="0.3">
      <c r="A1" s="12" t="s">
        <v>0</v>
      </c>
      <c r="B1" s="12" t="s">
        <v>0</v>
      </c>
      <c r="C1" s="12" t="s">
        <v>0</v>
      </c>
      <c r="D1" s="12" t="s">
        <v>0</v>
      </c>
      <c r="E1" s="12" t="s">
        <v>0</v>
      </c>
      <c r="F1" s="12" t="s">
        <v>0</v>
      </c>
      <c r="G1" s="12" t="s">
        <v>0</v>
      </c>
      <c r="H1" s="12" t="s">
        <v>0</v>
      </c>
      <c r="I1" s="12" t="s">
        <v>0</v>
      </c>
      <c r="J1" s="12" t="s">
        <v>0</v>
      </c>
      <c r="K1" s="12" t="s">
        <v>0</v>
      </c>
      <c r="L1" s="12" t="s">
        <v>0</v>
      </c>
      <c r="M1" s="12" t="s">
        <v>0</v>
      </c>
      <c r="N1" s="12" t="s">
        <v>0</v>
      </c>
      <c r="O1" s="12" t="s">
        <v>0</v>
      </c>
      <c r="P1" s="12" t="s">
        <v>0</v>
      </c>
      <c r="Q1" s="12" t="s">
        <v>0</v>
      </c>
      <c r="R1" s="12" t="s">
        <v>0</v>
      </c>
      <c r="S1" s="12" t="s">
        <v>0</v>
      </c>
      <c r="T1" s="12" t="s">
        <v>0</v>
      </c>
      <c r="U1" s="12" t="s">
        <v>0</v>
      </c>
      <c r="V1" s="12" t="s">
        <v>0</v>
      </c>
      <c r="W1" s="12" t="s">
        <v>0</v>
      </c>
      <c r="X1" s="12" t="s">
        <v>0</v>
      </c>
      <c r="Y1" s="12" t="s">
        <v>0</v>
      </c>
      <c r="Z1" s="12"/>
      <c r="AA1" s="12" t="s">
        <v>0</v>
      </c>
      <c r="AB1" s="12" t="s">
        <v>0</v>
      </c>
      <c r="AC1" s="12" t="s">
        <v>0</v>
      </c>
      <c r="AD1" s="12" t="s">
        <v>0</v>
      </c>
      <c r="AE1" s="12" t="s">
        <v>0</v>
      </c>
      <c r="AF1" s="12" t="s">
        <v>0</v>
      </c>
      <c r="AG1" s="12" t="s">
        <v>0</v>
      </c>
    </row>
    <row r="2" spans="1:35" ht="18.75" x14ac:dyDescent="0.3">
      <c r="A2" s="12" t="s">
        <v>1</v>
      </c>
      <c r="B2" s="12" t="s">
        <v>1</v>
      </c>
      <c r="C2" s="12" t="s">
        <v>1</v>
      </c>
      <c r="D2" s="12" t="s">
        <v>1</v>
      </c>
      <c r="E2" s="12" t="s">
        <v>1</v>
      </c>
      <c r="F2" s="12" t="s">
        <v>1</v>
      </c>
      <c r="G2" s="12" t="s">
        <v>1</v>
      </c>
      <c r="H2" s="12" t="s">
        <v>1</v>
      </c>
      <c r="I2" s="12" t="s">
        <v>1</v>
      </c>
      <c r="J2" s="12" t="s">
        <v>1</v>
      </c>
      <c r="K2" s="12" t="s">
        <v>1</v>
      </c>
      <c r="L2" s="12" t="s">
        <v>1</v>
      </c>
      <c r="M2" s="12" t="s">
        <v>1</v>
      </c>
      <c r="N2" s="12" t="s">
        <v>1</v>
      </c>
      <c r="O2" s="12" t="s">
        <v>1</v>
      </c>
      <c r="P2" s="12" t="s">
        <v>1</v>
      </c>
      <c r="Q2" s="12" t="s">
        <v>1</v>
      </c>
      <c r="R2" s="12" t="s">
        <v>1</v>
      </c>
      <c r="S2" s="12" t="s">
        <v>1</v>
      </c>
      <c r="T2" s="12" t="s">
        <v>1</v>
      </c>
      <c r="U2" s="12" t="s">
        <v>1</v>
      </c>
      <c r="V2" s="12" t="s">
        <v>1</v>
      </c>
      <c r="W2" s="12" t="s">
        <v>1</v>
      </c>
      <c r="X2" s="12" t="s">
        <v>1</v>
      </c>
      <c r="Y2" s="12" t="s">
        <v>1</v>
      </c>
      <c r="Z2" s="12"/>
      <c r="AA2" s="12" t="s">
        <v>1</v>
      </c>
      <c r="AB2" s="12" t="s">
        <v>1</v>
      </c>
      <c r="AC2" s="12" t="s">
        <v>1</v>
      </c>
      <c r="AD2" s="12" t="s">
        <v>1</v>
      </c>
      <c r="AE2" s="12" t="s">
        <v>1</v>
      </c>
      <c r="AF2" s="12" t="s">
        <v>1</v>
      </c>
      <c r="AG2" s="12" t="s">
        <v>1</v>
      </c>
    </row>
    <row r="3" spans="1:35" ht="18.75" x14ac:dyDescent="0.3">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c r="AA3" s="12" t="s">
        <v>2</v>
      </c>
      <c r="AB3" s="12" t="s">
        <v>2</v>
      </c>
      <c r="AC3" s="12" t="s">
        <v>2</v>
      </c>
      <c r="AD3" s="12" t="s">
        <v>2</v>
      </c>
      <c r="AE3" s="12" t="s">
        <v>2</v>
      </c>
      <c r="AF3" s="12" t="s">
        <v>2</v>
      </c>
      <c r="AG3" s="12" t="s">
        <v>2</v>
      </c>
    </row>
    <row r="4" spans="1:35" x14ac:dyDescent="0.25">
      <c r="A4" s="5"/>
      <c r="B4" s="4" t="s">
        <v>3</v>
      </c>
      <c r="C4" s="3" t="s">
        <v>4</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5" x14ac:dyDescent="0.25">
      <c r="A5" s="5"/>
      <c r="B5" s="4" t="s">
        <v>5</v>
      </c>
      <c r="C5" s="4" t="s">
        <v>6</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5" ht="41.25" customHeight="1" x14ac:dyDescent="0.25">
      <c r="A6" s="6"/>
      <c r="B6" s="6"/>
      <c r="C6" s="6"/>
      <c r="D6" s="6"/>
      <c r="E6" s="6"/>
      <c r="F6" s="6"/>
      <c r="G6" s="6"/>
      <c r="H6" s="6"/>
      <c r="I6" s="1" t="s">
        <v>7</v>
      </c>
      <c r="J6" s="7" t="s">
        <v>8</v>
      </c>
      <c r="K6" s="6"/>
      <c r="L6" s="6"/>
      <c r="M6" s="6"/>
      <c r="N6" s="6"/>
      <c r="O6" s="6"/>
      <c r="P6" s="6"/>
      <c r="Q6" s="6"/>
      <c r="R6" s="6"/>
      <c r="S6" s="6"/>
      <c r="T6" s="6"/>
      <c r="U6" s="6"/>
      <c r="V6" s="6"/>
      <c r="W6" s="6"/>
      <c r="X6" s="6"/>
      <c r="Y6" s="6"/>
      <c r="Z6" s="6"/>
      <c r="AA6" s="6"/>
      <c r="AB6" s="6"/>
      <c r="AC6" s="6"/>
      <c r="AD6" s="6"/>
      <c r="AE6" s="6"/>
      <c r="AF6" s="6"/>
      <c r="AG6" s="6"/>
    </row>
    <row r="7" spans="1:35" x14ac:dyDescent="0.25">
      <c r="A7" s="2"/>
      <c r="B7" s="2" t="s">
        <v>9</v>
      </c>
      <c r="C7" s="2" t="s">
        <v>10</v>
      </c>
      <c r="D7" s="2" t="s">
        <v>11</v>
      </c>
      <c r="E7" s="2" t="s">
        <v>12</v>
      </c>
      <c r="F7" s="2" t="s">
        <v>13</v>
      </c>
      <c r="G7" s="2" t="s">
        <v>14</v>
      </c>
      <c r="H7" s="2" t="s">
        <v>15</v>
      </c>
      <c r="I7" s="2" t="s">
        <v>16</v>
      </c>
      <c r="J7" s="2" t="s">
        <v>17</v>
      </c>
      <c r="K7" s="2" t="s">
        <v>18</v>
      </c>
      <c r="L7" s="2" t="s">
        <v>19</v>
      </c>
      <c r="M7" s="2" t="s">
        <v>20</v>
      </c>
      <c r="N7" s="2" t="s">
        <v>21</v>
      </c>
      <c r="O7" s="2" t="s">
        <v>22</v>
      </c>
      <c r="P7" s="2" t="s">
        <v>23</v>
      </c>
      <c r="Q7" s="2" t="s">
        <v>24</v>
      </c>
      <c r="R7" s="2" t="s">
        <v>25</v>
      </c>
      <c r="S7" s="2" t="s">
        <v>26</v>
      </c>
      <c r="T7" s="2" t="s">
        <v>27</v>
      </c>
      <c r="U7" s="2" t="s">
        <v>28</v>
      </c>
      <c r="V7" s="2" t="s">
        <v>29</v>
      </c>
      <c r="W7" s="2" t="s">
        <v>30</v>
      </c>
      <c r="X7" s="2" t="s">
        <v>31</v>
      </c>
      <c r="Y7" s="2" t="s">
        <v>32</v>
      </c>
      <c r="Z7" s="2"/>
      <c r="AA7" s="2" t="s">
        <v>33</v>
      </c>
      <c r="AB7" s="2" t="s">
        <v>34</v>
      </c>
      <c r="AC7" s="2" t="s">
        <v>35</v>
      </c>
      <c r="AD7" s="2" t="s">
        <v>36</v>
      </c>
      <c r="AE7" s="2" t="s">
        <v>37</v>
      </c>
      <c r="AF7" s="2" t="s">
        <v>38</v>
      </c>
      <c r="AG7" s="2" t="s">
        <v>39</v>
      </c>
    </row>
    <row r="8" spans="1:35" ht="63.75" customHeight="1" x14ac:dyDescent="0.25">
      <c r="A8" t="s">
        <v>40</v>
      </c>
      <c r="B8" t="s">
        <v>41</v>
      </c>
      <c r="C8" t="s">
        <v>42</v>
      </c>
      <c r="D8" t="s">
        <v>43</v>
      </c>
      <c r="E8" t="s">
        <v>44</v>
      </c>
      <c r="F8" t="s">
        <v>45</v>
      </c>
      <c r="G8" t="s">
        <v>46</v>
      </c>
      <c r="H8" t="s">
        <v>47</v>
      </c>
      <c r="I8" t="s">
        <v>48</v>
      </c>
      <c r="J8" t="s">
        <v>49</v>
      </c>
      <c r="K8" t="s">
        <v>50</v>
      </c>
      <c r="L8" t="s">
        <v>51</v>
      </c>
      <c r="M8" t="s">
        <v>52</v>
      </c>
      <c r="N8" t="s">
        <v>53</v>
      </c>
      <c r="O8" t="s">
        <v>54</v>
      </c>
      <c r="P8" t="s">
        <v>55</v>
      </c>
      <c r="Q8" t="s">
        <v>56</v>
      </c>
      <c r="R8" t="s">
        <v>57</v>
      </c>
      <c r="S8" t="s">
        <v>58</v>
      </c>
      <c r="T8" t="s">
        <v>59</v>
      </c>
      <c r="U8" t="s">
        <v>60</v>
      </c>
      <c r="V8" t="s">
        <v>61</v>
      </c>
      <c r="W8" t="s">
        <v>62</v>
      </c>
      <c r="X8" t="s">
        <v>63</v>
      </c>
      <c r="Y8" t="s">
        <v>64</v>
      </c>
      <c r="Z8" t="s">
        <v>83</v>
      </c>
      <c r="AA8" t="s">
        <v>65</v>
      </c>
      <c r="AB8" t="s">
        <v>66</v>
      </c>
      <c r="AC8" t="s">
        <v>67</v>
      </c>
      <c r="AD8" t="s">
        <v>68</v>
      </c>
      <c r="AE8" t="s">
        <v>69</v>
      </c>
      <c r="AF8" t="s">
        <v>70</v>
      </c>
      <c r="AG8" t="s">
        <v>71</v>
      </c>
      <c r="AH8" t="s">
        <v>72</v>
      </c>
      <c r="AI8" t="s">
        <v>73</v>
      </c>
    </row>
    <row r="9" spans="1:35" s="8" customFormat="1" x14ac:dyDescent="0.25">
      <c r="A9" s="8">
        <v>41</v>
      </c>
      <c r="B9" s="8" t="s">
        <v>74</v>
      </c>
      <c r="C9" s="8" t="s">
        <v>74</v>
      </c>
      <c r="D9" s="8" t="s">
        <v>8</v>
      </c>
      <c r="E9" s="8" t="s">
        <v>76</v>
      </c>
      <c r="F9" s="8" t="s">
        <v>8</v>
      </c>
      <c r="H9" s="8" t="s">
        <v>79</v>
      </c>
      <c r="I9" s="8" t="s">
        <v>78</v>
      </c>
      <c r="J9" s="8" t="s">
        <v>80</v>
      </c>
      <c r="K9" s="8">
        <v>3937</v>
      </c>
      <c r="L9" s="8">
        <v>3937</v>
      </c>
      <c r="M9" s="8">
        <v>0</v>
      </c>
      <c r="N9" s="8">
        <v>221</v>
      </c>
      <c r="O9" s="8">
        <v>0</v>
      </c>
      <c r="P9" s="8">
        <v>10454.6</v>
      </c>
      <c r="Q9" s="8">
        <v>10648.5</v>
      </c>
      <c r="R9" s="8">
        <v>2000</v>
      </c>
      <c r="S9" s="8">
        <v>387800</v>
      </c>
      <c r="T9" s="8">
        <v>220000</v>
      </c>
      <c r="U9" s="8">
        <v>0</v>
      </c>
      <c r="V9" s="8">
        <f>Table13[[#This Row],[CONSUMPTION Q=(O-N)*P]]+Table13[[#This Row],[IMPORTED ENERGY]]-Table13[[#This Row],[EXPORTED ENERGY]]</f>
        <v>607800</v>
      </c>
      <c r="W9" s="8">
        <v>296986.34999999998</v>
      </c>
      <c r="X9" s="8">
        <v>255442.652</v>
      </c>
      <c r="Y9" s="8">
        <v>552429.00199999998</v>
      </c>
      <c r="Z9" s="10">
        <f>(Table13[[#This Row],[NET CONSUMPTION T=Q+R-S]]-Table13[[#This Row],[TOTAL SALES W=U+V]])/Table13[[#This Row],[NET CONSUMPTION T=Q+R-S]]*100</f>
        <v>9.1100687726225775</v>
      </c>
      <c r="AA9" s="8">
        <v>9.2799999999999994</v>
      </c>
      <c r="AB9" s="8">
        <v>4665201.29</v>
      </c>
      <c r="AC9" s="8">
        <v>6076432.3229999999</v>
      </c>
      <c r="AD9" s="8">
        <v>0.90720000000000001</v>
      </c>
      <c r="AE9" s="8">
        <v>1.3025</v>
      </c>
      <c r="AF9" s="8">
        <v>12.09</v>
      </c>
      <c r="AI9" s="8" t="s">
        <v>75</v>
      </c>
    </row>
    <row r="10" spans="1:35" s="9" customFormat="1" x14ac:dyDescent="0.25">
      <c r="A10" s="9">
        <v>41</v>
      </c>
      <c r="B10" s="9" t="s">
        <v>74</v>
      </c>
      <c r="C10" s="9" t="s">
        <v>74</v>
      </c>
      <c r="D10" s="9" t="s">
        <v>8</v>
      </c>
      <c r="E10" s="9" t="s">
        <v>76</v>
      </c>
      <c r="F10" s="9" t="s">
        <v>8</v>
      </c>
      <c r="H10" s="9" t="s">
        <v>79</v>
      </c>
      <c r="I10" s="9" t="s">
        <v>78</v>
      </c>
      <c r="J10" s="9" t="s">
        <v>80</v>
      </c>
      <c r="K10" s="9">
        <v>3937</v>
      </c>
      <c r="L10" s="9">
        <v>3937</v>
      </c>
      <c r="M10" s="9">
        <v>0</v>
      </c>
      <c r="N10" s="9">
        <v>221</v>
      </c>
      <c r="O10" s="9">
        <v>0</v>
      </c>
      <c r="P10" s="9">
        <v>10454.6</v>
      </c>
      <c r="Q10" s="9">
        <v>10648.5</v>
      </c>
      <c r="R10" s="9">
        <v>2000</v>
      </c>
      <c r="S10" s="9">
        <v>387800</v>
      </c>
      <c r="T10" s="9">
        <v>283754</v>
      </c>
      <c r="U10" s="9">
        <v>0</v>
      </c>
      <c r="V10" s="8">
        <f>Table13[[#This Row],[CONSUMPTION Q=(O-N)*P]]+Table13[[#This Row],[IMPORTED ENERGY]]-Table13[[#This Row],[EXPORTED ENERGY]]</f>
        <v>671554</v>
      </c>
      <c r="W10" s="9">
        <v>296986.34999999998</v>
      </c>
      <c r="X10" s="9">
        <v>312000</v>
      </c>
      <c r="Y10" s="9">
        <f>Table13[[#This Row],[METERED SALES]]+Table13[[#This Row],[UNMETERED SALES]]</f>
        <v>608986.35</v>
      </c>
      <c r="Z10" s="11">
        <f>(Table13[[#This Row],[NET CONSUMPTION T=Q+R-S]]-Table13[[#This Row],[TOTAL SALES W=U+V]])/Table13[[#This Row],[NET CONSUMPTION T=Q+R-S]]*100</f>
        <v>9.3168457041429313</v>
      </c>
      <c r="AA10" s="9">
        <v>9.2799999999999994</v>
      </c>
      <c r="AB10" s="9">
        <v>4665201.29</v>
      </c>
      <c r="AC10" s="9">
        <v>6076432.3229999999</v>
      </c>
      <c r="AD10" s="9">
        <v>0.90720000000000001</v>
      </c>
      <c r="AE10" s="9">
        <v>1.3025</v>
      </c>
      <c r="AF10" s="9">
        <v>12.09</v>
      </c>
      <c r="AI10" s="9" t="s">
        <v>75</v>
      </c>
    </row>
    <row r="11" spans="1:35" s="9" customFormat="1" ht="63" customHeight="1" x14ac:dyDescent="0.25">
      <c r="V11" s="8"/>
      <c r="Z11" s="10"/>
    </row>
    <row r="12" spans="1:35" s="8" customFormat="1" x14ac:dyDescent="0.25">
      <c r="V12" s="8">
        <f>Table13[[#This Row],[CONSUMPTION Q=(O-N)*P]]+Table13[[#This Row],[IMPORTED ENERGY]]-Table13[[#This Row],[EXPORTED ENERGY]]</f>
        <v>0</v>
      </c>
      <c r="X12" s="8">
        <v>284000</v>
      </c>
      <c r="Z12" s="10"/>
    </row>
    <row r="13" spans="1:35" s="8" customFormat="1" x14ac:dyDescent="0.25">
      <c r="A13" s="8">
        <v>46</v>
      </c>
      <c r="B13" s="8" t="s">
        <v>74</v>
      </c>
      <c r="C13" s="8" t="s">
        <v>74</v>
      </c>
      <c r="D13" s="8" t="s">
        <v>8</v>
      </c>
      <c r="E13" s="8" t="s">
        <v>76</v>
      </c>
      <c r="F13" s="8" t="s">
        <v>8</v>
      </c>
      <c r="H13" s="8" t="s">
        <v>81</v>
      </c>
      <c r="I13" s="8" t="s">
        <v>77</v>
      </c>
      <c r="J13" s="8" t="s">
        <v>82</v>
      </c>
      <c r="K13" s="8">
        <v>894</v>
      </c>
      <c r="L13" s="8">
        <v>894</v>
      </c>
      <c r="M13" s="8">
        <v>0</v>
      </c>
      <c r="N13" s="8">
        <v>0</v>
      </c>
      <c r="O13" s="8">
        <v>0</v>
      </c>
      <c r="P13" s="8">
        <v>11027.9</v>
      </c>
      <c r="Q13" s="8">
        <v>11304.8</v>
      </c>
      <c r="R13" s="8">
        <v>2000</v>
      </c>
      <c r="S13" s="8">
        <v>553800</v>
      </c>
      <c r="T13" s="8">
        <v>0</v>
      </c>
      <c r="U13" s="8">
        <v>300000</v>
      </c>
      <c r="V13" s="8">
        <f>Table13[[#This Row],[CONSUMPTION Q=(O-N)*P]]+Table13[[#This Row],[IMPORTED ENERGY]]-Table13[[#This Row],[EXPORTED ENERGY]]</f>
        <v>253800</v>
      </c>
      <c r="W13" s="8">
        <v>246148.2</v>
      </c>
      <c r="X13" s="8">
        <v>0</v>
      </c>
      <c r="Y13" s="8">
        <v>246148.2</v>
      </c>
      <c r="Z13" s="10">
        <f>(Table13[[#This Row],[NET CONSUMPTION T=Q+R-S]]-Table13[[#This Row],[TOTAL SALES W=U+V]])/Table13[[#This Row],[NET CONSUMPTION T=Q+R-S]]*100</f>
        <v>3.0148936170212721</v>
      </c>
      <c r="AA13" s="8">
        <v>3.01</v>
      </c>
      <c r="AB13" s="8">
        <v>2495377.3199999998</v>
      </c>
      <c r="AC13" s="8">
        <v>2285340.69</v>
      </c>
      <c r="AD13" s="8">
        <v>0.96989999999999998</v>
      </c>
      <c r="AE13" s="8">
        <v>0.91579999999999995</v>
      </c>
      <c r="AF13" s="8">
        <v>2.76</v>
      </c>
      <c r="AI13" s="8" t="s">
        <v>75</v>
      </c>
    </row>
    <row r="14" spans="1:35" s="9" customFormat="1" x14ac:dyDescent="0.25">
      <c r="A14" s="9">
        <v>46</v>
      </c>
      <c r="B14" s="9" t="s">
        <v>74</v>
      </c>
      <c r="C14" s="9" t="s">
        <v>74</v>
      </c>
      <c r="D14" s="9" t="s">
        <v>8</v>
      </c>
      <c r="E14" s="9" t="s">
        <v>76</v>
      </c>
      <c r="F14" s="9" t="s">
        <v>8</v>
      </c>
      <c r="H14" s="9" t="s">
        <v>81</v>
      </c>
      <c r="I14" s="9" t="s">
        <v>77</v>
      </c>
      <c r="J14" s="9" t="s">
        <v>82</v>
      </c>
      <c r="K14" s="9">
        <v>894</v>
      </c>
      <c r="L14" s="9">
        <v>894</v>
      </c>
      <c r="M14" s="9">
        <v>0</v>
      </c>
      <c r="N14" s="9">
        <v>0</v>
      </c>
      <c r="O14" s="9">
        <v>0</v>
      </c>
      <c r="P14" s="9">
        <v>11027.9</v>
      </c>
      <c r="Q14" s="9">
        <v>11304.8</v>
      </c>
      <c r="R14" s="9">
        <v>2000</v>
      </c>
      <c r="S14" s="9">
        <v>553800</v>
      </c>
      <c r="T14" s="9">
        <v>0</v>
      </c>
      <c r="U14" s="9">
        <v>365000</v>
      </c>
      <c r="V14" s="8">
        <f>Table13[[#This Row],[CONSUMPTION Q=(O-N)*P]]+Table13[[#This Row],[IMPORTED ENERGY]]-Table13[[#This Row],[EXPORTED ENERGY]]</f>
        <v>188800</v>
      </c>
      <c r="W14" s="9">
        <v>182394.2</v>
      </c>
      <c r="X14" s="9">
        <v>0</v>
      </c>
      <c r="Y14" s="9">
        <v>182394.2</v>
      </c>
      <c r="Z14" s="11">
        <f>(Table13[[#This Row],[NET CONSUMPTION T=Q+R-S]]-Table13[[#This Row],[TOTAL SALES W=U+V]])/Table13[[#This Row],[NET CONSUMPTION T=Q+R-S]]*100</f>
        <v>3.3929025423728754</v>
      </c>
      <c r="AA14" s="9">
        <v>3.01</v>
      </c>
      <c r="AB14" s="9">
        <v>2495377.3199999998</v>
      </c>
      <c r="AC14" s="9">
        <v>2285340.69</v>
      </c>
      <c r="AD14" s="9">
        <v>0.96989999999999998</v>
      </c>
      <c r="AE14" s="9">
        <v>0.91579999999999995</v>
      </c>
      <c r="AF14" s="9">
        <v>2.76</v>
      </c>
      <c r="AI14" s="9" t="s">
        <v>75</v>
      </c>
    </row>
    <row r="18" spans="21:26" ht="138" customHeight="1" x14ac:dyDescent="0.25">
      <c r="U18" s="13" t="s">
        <v>84</v>
      </c>
      <c r="V18" s="14"/>
      <c r="W18" s="14"/>
      <c r="X18" s="14"/>
      <c r="Y18" s="14"/>
      <c r="Z18" s="14"/>
    </row>
  </sheetData>
  <mergeCells count="4">
    <mergeCell ref="A1:AG1"/>
    <mergeCell ref="A2:AG2"/>
    <mergeCell ref="A3:AG3"/>
    <mergeCell ref="U18:Z18"/>
  </mergeCells>
  <pageMargins left="0.75" right="0.75" top="0.75" bottom="0.5" header="0.5" footer="0.7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2025-04-05T11:55:18Z</dcterms:created>
  <dcterms:modified xsi:type="dcterms:W3CDTF">2025-04-05T13:03:18Z</dcterms:modified>
</cp:coreProperties>
</file>