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9DF91F2-A5D4-4E71-A7DE-996C82354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jy" sheetId="2" r:id="rId1"/>
  </sheets>
  <calcPr calcId="191029"/>
</workbook>
</file>

<file path=xl/calcChain.xml><?xml version="1.0" encoding="utf-8"?>
<calcChain xmlns="http://schemas.openxmlformats.org/spreadsheetml/2006/main">
  <c r="U73" i="2" l="1"/>
  <c r="U75" i="2" s="1"/>
  <c r="T75" i="2"/>
  <c r="V10" i="2"/>
  <c r="AA10" i="2" s="1"/>
  <c r="AB10" i="2" s="1"/>
  <c r="V11" i="2"/>
  <c r="AA11" i="2" s="1"/>
  <c r="AB11" i="2" s="1"/>
  <c r="V12" i="2"/>
  <c r="AA12" i="2" s="1"/>
  <c r="AB12" i="2" s="1"/>
  <c r="V13" i="2"/>
  <c r="AA13" i="2" s="1"/>
  <c r="AB13" i="2" s="1"/>
  <c r="V14" i="2"/>
  <c r="AA14" i="2" s="1"/>
  <c r="AB14" i="2" s="1"/>
  <c r="V15" i="2"/>
  <c r="AA15" i="2" s="1"/>
  <c r="AB15" i="2" s="1"/>
  <c r="V16" i="2"/>
  <c r="AA16" i="2" s="1"/>
  <c r="AB16" i="2" s="1"/>
  <c r="V17" i="2"/>
  <c r="AA17" i="2" s="1"/>
  <c r="AB17" i="2" s="1"/>
  <c r="V18" i="2"/>
  <c r="AA18" i="2" s="1"/>
  <c r="AB18" i="2" s="1"/>
  <c r="V19" i="2"/>
  <c r="AA19" i="2" s="1"/>
  <c r="AB19" i="2" s="1"/>
  <c r="V20" i="2"/>
  <c r="AA20" i="2" s="1"/>
  <c r="AB20" i="2" s="1"/>
  <c r="V21" i="2"/>
  <c r="AA21" i="2" s="1"/>
  <c r="AB21" i="2" s="1"/>
  <c r="V22" i="2"/>
  <c r="AA22" i="2" s="1"/>
  <c r="AB22" i="2" s="1"/>
  <c r="V23" i="2"/>
  <c r="AA23" i="2" s="1"/>
  <c r="AB23" i="2" s="1"/>
  <c r="V24" i="2"/>
  <c r="AA24" i="2" s="1"/>
  <c r="AB24" i="2" s="1"/>
  <c r="V25" i="2"/>
  <c r="AA25" i="2" s="1"/>
  <c r="AB25" i="2" s="1"/>
  <c r="V26" i="2"/>
  <c r="AA26" i="2" s="1"/>
  <c r="AB26" i="2" s="1"/>
  <c r="V27" i="2"/>
  <c r="AA27" i="2" s="1"/>
  <c r="AB27" i="2" s="1"/>
  <c r="V28" i="2"/>
  <c r="AA28" i="2" s="1"/>
  <c r="AB28" i="2" s="1"/>
  <c r="V29" i="2"/>
  <c r="AA29" i="2" s="1"/>
  <c r="AB29" i="2" s="1"/>
  <c r="V30" i="2"/>
  <c r="AA30" i="2" s="1"/>
  <c r="AB30" i="2" s="1"/>
  <c r="V31" i="2"/>
  <c r="AA31" i="2" s="1"/>
  <c r="AB31" i="2" s="1"/>
  <c r="V32" i="2"/>
  <c r="AA32" i="2" s="1"/>
  <c r="AB32" i="2" s="1"/>
  <c r="V33" i="2"/>
  <c r="AA33" i="2" s="1"/>
  <c r="AB33" i="2" s="1"/>
  <c r="V34" i="2"/>
  <c r="AA34" i="2" s="1"/>
  <c r="AB34" i="2" s="1"/>
  <c r="V35" i="2"/>
  <c r="AA35" i="2" s="1"/>
  <c r="AB35" i="2" s="1"/>
  <c r="V36" i="2"/>
  <c r="AA36" i="2" s="1"/>
  <c r="AB36" i="2" s="1"/>
  <c r="V37" i="2"/>
  <c r="AA37" i="2" s="1"/>
  <c r="AB37" i="2" s="1"/>
  <c r="V38" i="2"/>
  <c r="AA38" i="2" s="1"/>
  <c r="AB38" i="2" s="1"/>
  <c r="V39" i="2"/>
  <c r="AA39" i="2" s="1"/>
  <c r="AB39" i="2" s="1"/>
  <c r="V40" i="2"/>
  <c r="AA40" i="2" s="1"/>
  <c r="AB40" i="2" s="1"/>
  <c r="V41" i="2"/>
  <c r="AA41" i="2" s="1"/>
  <c r="AB41" i="2" s="1"/>
  <c r="V42" i="2"/>
  <c r="AA42" i="2" s="1"/>
  <c r="AB42" i="2" s="1"/>
  <c r="V43" i="2"/>
  <c r="AA43" i="2" s="1"/>
  <c r="AB43" i="2" s="1"/>
  <c r="V44" i="2"/>
  <c r="AA44" i="2" s="1"/>
  <c r="AB44" i="2" s="1"/>
  <c r="V45" i="2"/>
  <c r="AA45" i="2" s="1"/>
  <c r="AB45" i="2" s="1"/>
  <c r="V46" i="2"/>
  <c r="AA46" i="2" s="1"/>
  <c r="AB46" i="2" s="1"/>
  <c r="V47" i="2"/>
  <c r="AA47" i="2" s="1"/>
  <c r="AB47" i="2" s="1"/>
  <c r="V48" i="2"/>
  <c r="AA48" i="2" s="1"/>
  <c r="AB48" i="2" s="1"/>
  <c r="V49" i="2"/>
  <c r="AA49" i="2" s="1"/>
  <c r="AB49" i="2" s="1"/>
  <c r="V50" i="2"/>
  <c r="AA50" i="2" s="1"/>
  <c r="AB50" i="2" s="1"/>
  <c r="V51" i="2"/>
  <c r="AA51" i="2" s="1"/>
  <c r="AB51" i="2" s="1"/>
  <c r="V52" i="2"/>
  <c r="AA52" i="2" s="1"/>
  <c r="AB52" i="2" s="1"/>
  <c r="V53" i="2"/>
  <c r="AA53" i="2" s="1"/>
  <c r="AB53" i="2" s="1"/>
  <c r="V54" i="2"/>
  <c r="AA54" i="2" s="1"/>
  <c r="AB54" i="2" s="1"/>
  <c r="V55" i="2"/>
  <c r="AA55" i="2" s="1"/>
  <c r="AB55" i="2" s="1"/>
  <c r="V56" i="2"/>
  <c r="AA56" i="2" s="1"/>
  <c r="AB56" i="2" s="1"/>
  <c r="V57" i="2"/>
  <c r="AA57" i="2" s="1"/>
  <c r="AB57" i="2" s="1"/>
  <c r="V58" i="2"/>
  <c r="AA58" i="2" s="1"/>
  <c r="AB58" i="2" s="1"/>
  <c r="V59" i="2"/>
  <c r="AA59" i="2" s="1"/>
  <c r="AB59" i="2" s="1"/>
  <c r="V60" i="2"/>
  <c r="AA60" i="2" s="1"/>
  <c r="AB60" i="2" s="1"/>
  <c r="V61" i="2"/>
  <c r="AA61" i="2" s="1"/>
  <c r="AB61" i="2" s="1"/>
  <c r="V62" i="2"/>
  <c r="AA62" i="2" s="1"/>
  <c r="AB62" i="2" s="1"/>
  <c r="V63" i="2"/>
  <c r="AA63" i="2" s="1"/>
  <c r="AB63" i="2" s="1"/>
  <c r="V64" i="2"/>
  <c r="AA64" i="2" s="1"/>
  <c r="AB64" i="2" s="1"/>
  <c r="V65" i="2"/>
  <c r="AA65" i="2" s="1"/>
  <c r="AB65" i="2" s="1"/>
  <c r="V66" i="2"/>
  <c r="AA66" i="2" s="1"/>
  <c r="AB66" i="2" s="1"/>
  <c r="V67" i="2"/>
  <c r="AA67" i="2" s="1"/>
  <c r="AB67" i="2" s="1"/>
  <c r="V68" i="2"/>
  <c r="AA68" i="2" s="1"/>
  <c r="AB68" i="2" s="1"/>
  <c r="V69" i="2"/>
  <c r="AA69" i="2" s="1"/>
  <c r="AB69" i="2" s="1"/>
  <c r="V70" i="2"/>
  <c r="AA70" i="2" s="1"/>
  <c r="AB70" i="2" s="1"/>
  <c r="V71" i="2"/>
  <c r="AA71" i="2" s="1"/>
  <c r="AB71" i="2" s="1"/>
  <c r="V9" i="2"/>
  <c r="AA9" i="2" s="1"/>
  <c r="AB9" i="2" s="1"/>
</calcChain>
</file>

<file path=xl/sharedStrings.xml><?xml version="1.0" encoding="utf-8"?>
<sst xmlns="http://schemas.openxmlformats.org/spreadsheetml/2006/main" count="736" uniqueCount="220">
  <si>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</si>
  <si>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</si>
  <si>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</si>
  <si>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</si>
  <si>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>LOKESH.P.C</t>
  </si>
  <si>
    <t xml:space="preserve">Generated On: </t>
  </si>
  <si>
    <t>05-04-2025 13:37:20</t>
  </si>
  <si>
    <t>Sub-Division:</t>
  </si>
  <si>
    <t>HIRIYUR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</si>
  <si>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</si>
  <si>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</si>
  <si>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</si>
  <si>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</si>
  <si>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</si>
  <si>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</si>
  <si>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</si>
  <si>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</si>
  <si>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</si>
  <si>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</si>
  <si>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</si>
  <si>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</si>
  <si>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</si>
  <si>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</si>
  <si>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</si>
  <si>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</si>
  <si>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</si>
  <si>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</si>
  <si>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</si>
  <si>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</si>
  <si>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</si>
  <si>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</si>
  <si>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</si>
  <si>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</si>
  <si>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</si>
  <si>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</si>
  <si>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</si>
  <si>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</si>
  <si>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</si>
  <si>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</si>
  <si>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</si>
  <si>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</si>
  <si>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</si>
  <si>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</si>
  <si>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</si>
  <si>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</si>
  <si>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</si>
  <si>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</si>
  <si>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</si>
  <si>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</si>
  <si>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</si>
  <si>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</si>
  <si>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</si>
  <si>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</si>
  <si>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</si>
  <si>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</si>
  <si>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</si>
  <si>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</si>
  <si>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</si>
  <si>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</si>
  <si>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</si>
  <si>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</si>
  <si>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</si>
  <si>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</si>
  <si>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</si>
  <si>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</si>
  <si>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</si>
  <si>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</si>
  <si>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</si>
  <si>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</si>
  <si>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</si>
  <si>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</si>
  <si>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</si>
  <si>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</si>
  <si>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</si>
  <si>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DAVANAGERE</t>
  </si>
  <si>
    <t>HIRIYURU</t>
  </si>
  <si>
    <t>PD KOTE_66</t>
  </si>
  <si>
    <t>F01-KARIDASARAHALLI</t>
  </si>
  <si>
    <t>AGRI</t>
  </si>
  <si>
    <t>1310401908010107</t>
  </si>
  <si>
    <t>2025-04-05 13:35:26</t>
  </si>
  <si>
    <t>F03-BEJJIHALLI</t>
  </si>
  <si>
    <t>1310401908010103</t>
  </si>
  <si>
    <t>F04-CHIRTHAHALLI</t>
  </si>
  <si>
    <t>1310401908010104</t>
  </si>
  <si>
    <t>TUMKUR</t>
  </si>
  <si>
    <t>MADHUGIRI</t>
  </si>
  <si>
    <t>SIRA URBAN</t>
  </si>
  <si>
    <t>BEVINAHALLI_66</t>
  </si>
  <si>
    <t>SIRA_66</t>
  </si>
  <si>
    <t>MIXED LOAD</t>
  </si>
  <si>
    <t>INDUSTRIAL</t>
  </si>
  <si>
    <t>NJY</t>
  </si>
  <si>
    <t>F18-KIADB SIRA</t>
  </si>
  <si>
    <t>1320302903020507</t>
  </si>
  <si>
    <t>GULIGENAHALLI_66</t>
  </si>
  <si>
    <t>F01-YARAGUNTE</t>
  </si>
  <si>
    <t>1320302902010101</t>
  </si>
  <si>
    <t>F02-CHANNANKUNTE</t>
  </si>
  <si>
    <t>1320302902010102</t>
  </si>
  <si>
    <t>F03-HONNAGONDANAHALLI</t>
  </si>
  <si>
    <t>1320302902010103</t>
  </si>
  <si>
    <t>F04-MAGODU</t>
  </si>
  <si>
    <t>1320302902010104</t>
  </si>
  <si>
    <t>F05-JAVANNAHALLI</t>
  </si>
  <si>
    <t>1320302902020301</t>
  </si>
  <si>
    <t>F06-GULIGENAHALLI</t>
  </si>
  <si>
    <t>1320302902020101</t>
  </si>
  <si>
    <t>F07-MUGANAHALLI</t>
  </si>
  <si>
    <t>1320302902020302</t>
  </si>
  <si>
    <t>F08-RATHNASANDRA</t>
  </si>
  <si>
    <t>1320302902020303</t>
  </si>
  <si>
    <t>F09-AREHALLI-NJY</t>
  </si>
  <si>
    <t>1320302902010105</t>
  </si>
  <si>
    <t>F10-ANUPANAHALLI-NJY</t>
  </si>
  <si>
    <t>1320302902020304</t>
  </si>
  <si>
    <t>F11-DG-HALLI-NJY</t>
  </si>
  <si>
    <t>1320302902020305</t>
  </si>
  <si>
    <t>F12-GUMMANAHALLI</t>
  </si>
  <si>
    <t>1320302902020306</t>
  </si>
  <si>
    <t>F13-GIRINATHANAHALLY</t>
  </si>
  <si>
    <t>1320302902010106</t>
  </si>
  <si>
    <t>CHIKKABANAGERE_66</t>
  </si>
  <si>
    <t>F01-CB-GERE</t>
  </si>
  <si>
    <t>1320302904010101</t>
  </si>
  <si>
    <t>F02-HULIKUNTE</t>
  </si>
  <si>
    <t>1320302904010102</t>
  </si>
  <si>
    <t>F03-KOTTI</t>
  </si>
  <si>
    <t>1320302904010103</t>
  </si>
  <si>
    <t>F04-KAAREHALLI</t>
  </si>
  <si>
    <t>1320302904010104</t>
  </si>
  <si>
    <t>F05-V.B.HALLI</t>
  </si>
  <si>
    <t>1320302904020101</t>
  </si>
  <si>
    <t>F06-DEVAGIRI NJY</t>
  </si>
  <si>
    <t>1320302904020102</t>
  </si>
  <si>
    <t>F07-BARAGUR</t>
  </si>
  <si>
    <t>1320302904020103</t>
  </si>
  <si>
    <t>F08-AGRAHARA</t>
  </si>
  <si>
    <t>1320302904020301</t>
  </si>
  <si>
    <t>F09-K.R.HALLI</t>
  </si>
  <si>
    <t>1320302904020302</t>
  </si>
  <si>
    <t>F10-LAKKANAHALLI NJY</t>
  </si>
  <si>
    <t>1320302904010105</t>
  </si>
  <si>
    <t>F11-GANDIHALLI NJY</t>
  </si>
  <si>
    <t>1320302904010106</t>
  </si>
  <si>
    <t>F12-DWARANAKUNTE NJY</t>
  </si>
  <si>
    <t>1320302904010107</t>
  </si>
  <si>
    <t>F13-HAROGERE NJY</t>
  </si>
  <si>
    <t>1320302904010108</t>
  </si>
  <si>
    <t>F15-NARAGONDANAHALLI(NJY)</t>
  </si>
  <si>
    <t>1320302904010109</t>
  </si>
  <si>
    <t>F16-BEERANAHALLI</t>
  </si>
  <si>
    <t>1320302904010110</t>
  </si>
  <si>
    <t>PATTANAYAKANAHALLI_66</t>
  </si>
  <si>
    <t>F01-HULIGERE</t>
  </si>
  <si>
    <t>1320302901010101</t>
  </si>
  <si>
    <t>F02-HUCCHAGIRANAHALLI</t>
  </si>
  <si>
    <t>1320302901010102</t>
  </si>
  <si>
    <t>F03-RANGAPURA</t>
  </si>
  <si>
    <t>1320302901010103</t>
  </si>
  <si>
    <t>F04-KYADIGUNTE</t>
  </si>
  <si>
    <t>1320302901010104</t>
  </si>
  <si>
    <t>F05-NADUR</t>
  </si>
  <si>
    <t>1320302901020301</t>
  </si>
  <si>
    <t>F06-KALLAHALLI</t>
  </si>
  <si>
    <t>1320302901010105</t>
  </si>
  <si>
    <t>F07-P-M-HALLI</t>
  </si>
  <si>
    <t>1320302901020302</t>
  </si>
  <si>
    <t>F08-KEREYAGALAHALLI</t>
  </si>
  <si>
    <t>1320302901020303</t>
  </si>
  <si>
    <t>F09-SIDDANAHALLI-NJY</t>
  </si>
  <si>
    <t>1320302901020304</t>
  </si>
  <si>
    <t>F10-RAGALAHALLI-NJY</t>
  </si>
  <si>
    <t>1320302901020305</t>
  </si>
  <si>
    <t>F11-MELKUNTE-NJY</t>
  </si>
  <si>
    <t>1320302901020306</t>
  </si>
  <si>
    <t>F01-CHANGAVARA</t>
  </si>
  <si>
    <t>1320302905010101</t>
  </si>
  <si>
    <t>F02-GC-HALLI</t>
  </si>
  <si>
    <t>1320302905010102</t>
  </si>
  <si>
    <t>F03-HEMDORE</t>
  </si>
  <si>
    <t>1320302905010103</t>
  </si>
  <si>
    <t>F09-BEVINAHALLI</t>
  </si>
  <si>
    <t>1320302905020303</t>
  </si>
  <si>
    <t>F13-BETTAPPANAHALLI NJY</t>
  </si>
  <si>
    <t>1320302905010109</t>
  </si>
  <si>
    <t>F01-KAMATH-NJY</t>
  </si>
  <si>
    <t>1320302903010101</t>
  </si>
  <si>
    <t>F02-YELIYURU</t>
  </si>
  <si>
    <t>1320302903010102</t>
  </si>
  <si>
    <t>F06-MADALUR</t>
  </si>
  <si>
    <t>1320302903010301</t>
  </si>
  <si>
    <t>F07-CHIKKERE</t>
  </si>
  <si>
    <t>1320302903010302</t>
  </si>
  <si>
    <t>F10-KSRTC DEPO</t>
  </si>
  <si>
    <t>DOMESTIC</t>
  </si>
  <si>
    <t>1320302903010106</t>
  </si>
  <si>
    <t>F12-BENCHE NJY</t>
  </si>
  <si>
    <t>1320302903020502</t>
  </si>
  <si>
    <t>F13-BUTHAKATANAHALLI</t>
  </si>
  <si>
    <t>1320302903020503</t>
  </si>
  <si>
    <t>F14-GM_HALLI</t>
  </si>
  <si>
    <t>1320302903020504</t>
  </si>
  <si>
    <t>F15-BANDKUNTE</t>
  </si>
  <si>
    <t>1320302903020505</t>
  </si>
  <si>
    <t>F16-SIRAJYOTHINAGARA</t>
  </si>
  <si>
    <t>1320302903020506</t>
  </si>
  <si>
    <t>F17-THOGARAGUNTE NJY</t>
  </si>
  <si>
    <t>1320302903020508</t>
  </si>
  <si>
    <t>CHANGAVARA_66</t>
  </si>
  <si>
    <t>F01-KUDUREKUNTE</t>
  </si>
  <si>
    <t>1320302906010101</t>
  </si>
  <si>
    <t>F02-LAKKAVVANAHALLI</t>
  </si>
  <si>
    <t>1320302906010102</t>
  </si>
  <si>
    <t>F03-SHASAMARU</t>
  </si>
  <si>
    <t>1320302906010103</t>
  </si>
  <si>
    <t>F04-M.K.PALYA</t>
  </si>
  <si>
    <t>1320302906010104</t>
  </si>
  <si>
    <t>T AND D LOSS X=(T-W/T)*101</t>
  </si>
  <si>
    <t>T AND D LOSS X=(T-W/T)*102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</si>
</sst>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fill>
        <patternFill patternType="solid">
          <fgColor indexed="64"/>
          <bgColor theme="3" tint="0.39997558519241921"/>
        </patternFill>
      </fill>
    </dxf>
    <dxf>
      <fill>
        <patternFill patternType="solid">
          <fgColor indexed="64"/>
          <bgColor theme="3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J71" totalsRowShown="0">
  <autoFilter ref="A8:AJ71" xr:uid="{00000000-0009-0000-0100-000001000000}"/>
  <tableColumns count="36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 dataDxfId="3"/>
    <tableColumn id="21" xr3:uid="{00000000-0010-0000-0000-000015000000}" name="EXPORTED ENERGY" dataDxfId="2"/>
    <tableColumn id="22" xr3:uid="{00000000-0010-0000-0000-000016000000}" name="NET CONSUMPTION T=Q+R-S">
      <calculatedColumnFormula>(Table1[[#This Row],[IMPORTED ENERGY]])+Table1[[#This Row],[CONSUMPTION Q=(O-N)*P]]-Table1[[#This Row],[EXPORTED ENERGY]]</calculatedColumnFormula>
    </tableColumn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26" xr3:uid="{00000000-0010-0000-0000-00001A000000}" name="T AND D LOSS X=(T-W/T)*100"/>
    <tableColumn id="37" xr3:uid="{9695C5B0-FFEF-4C14-AD6D-F3186975D23F}" name="T AND D LOSS X=(T-W/T)*101" dataDxfId="1">
      <calculatedColumnFormula>Table1[[#This Row],[TOTAL SALES W=U+V]]/Table1[[#This Row],[NET CONSUMPTION T=Q+R-S]]*100</calculatedColumnFormula>
    </tableColumn>
    <tableColumn id="38" xr3:uid="{59126D1F-EEC6-4189-A8BE-0B272D0FB958}" name="T AND D LOSS X=(T-W/T)*102" dataDxfId="0">
      <calculatedColumnFormula>100-Table1[[#This Row],[T AND D LOSS X=(T-W/T)*101]]</calculatedColumnFormula>
    </tableColumn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  <tableColumn id="34" xr3:uid="{00000000-0010-0000-0000-000022000000}" name="ENRTY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abSelected="1" workbookViewId="0">
      <selection activeCell="W26" sqref="W26"/>
    </sheetView>
  </sheetViews>
  <sheetFormatPr defaultRowHeight="15" x14ac:dyDescent="0.25"/>
  <cols>
    <col min="1" max="1" width="9.140625" customWidth="1"/>
    <col min="2" max="3" width="20.7109375" hidden="1" customWidth="1"/>
    <col min="4" max="4" width="16.28515625" hidden="1" customWidth="1"/>
    <col min="5" max="5" width="19" customWidth="1"/>
    <col min="6" max="6" width="18.28515625" hidden="1" customWidth="1"/>
    <col min="7" max="7" width="16.7109375" hidden="1" customWidth="1"/>
    <col min="8" max="8" width="25.85546875" customWidth="1"/>
    <col min="9" max="9" width="7.42578125" customWidth="1"/>
    <col min="10" max="10" width="18.85546875" hidden="1" customWidth="1"/>
    <col min="11" max="11" width="7" customWidth="1"/>
    <col min="12" max="12" width="7.85546875" customWidth="1"/>
    <col min="13" max="13" width="8.140625" hidden="1" customWidth="1"/>
    <col min="14" max="14" width="8.42578125" hidden="1" customWidth="1"/>
    <col min="15" max="15" width="7" hidden="1" customWidth="1"/>
    <col min="16" max="17" width="12" customWidth="1"/>
    <col min="18" max="18" width="7.42578125" customWidth="1"/>
    <col min="19" max="19" width="13.140625" customWidth="1"/>
    <col min="20" max="20" width="10.85546875" style="4" customWidth="1"/>
    <col min="21" max="21" width="10.42578125" style="4" customWidth="1"/>
    <col min="22" max="22" width="11.7109375" customWidth="1"/>
    <col min="23" max="23" width="12" customWidth="1"/>
    <col min="24" max="24" width="13.140625" customWidth="1"/>
    <col min="25" max="25" width="11.85546875" customWidth="1"/>
    <col min="26" max="26" width="11" customWidth="1"/>
    <col min="27" max="27" width="12.140625" customWidth="1"/>
    <col min="28" max="28" width="12.42578125" customWidth="1"/>
    <col min="29" max="29" width="14" customWidth="1"/>
    <col min="30" max="30" width="15.28515625" customWidth="1"/>
    <col min="31" max="31" width="11.42578125" customWidth="1"/>
    <col min="32" max="32" width="9.85546875" customWidth="1"/>
    <col min="33" max="33" width="10.5703125" customWidth="1"/>
    <col min="34" max="34" width="2.5703125" customWidth="1"/>
    <col min="35" max="35" width="7.42578125" customWidth="1"/>
    <col min="36" max="36" width="19.5703125" customWidth="1"/>
  </cols>
  <sheetData>
    <row r="1" spans="1:36" ht="18.7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  <c r="M1" s="6" t="s">
        <v>0</v>
      </c>
      <c r="N1" s="6" t="s">
        <v>0</v>
      </c>
      <c r="O1" s="6" t="s">
        <v>0</v>
      </c>
      <c r="P1" s="6" t="s">
        <v>0</v>
      </c>
      <c r="Q1" s="6" t="s">
        <v>0</v>
      </c>
      <c r="R1" s="6" t="s">
        <v>0</v>
      </c>
      <c r="S1" s="6" t="s">
        <v>0</v>
      </c>
      <c r="T1" s="6" t="s">
        <v>0</v>
      </c>
      <c r="U1" s="6" t="s">
        <v>0</v>
      </c>
      <c r="V1" s="6" t="s">
        <v>0</v>
      </c>
      <c r="W1" s="6" t="s">
        <v>0</v>
      </c>
      <c r="X1" s="6" t="s">
        <v>0</v>
      </c>
      <c r="Y1" s="6" t="s">
        <v>0</v>
      </c>
      <c r="Z1" s="6" t="s">
        <v>0</v>
      </c>
      <c r="AA1" s="6"/>
      <c r="AB1" s="6"/>
      <c r="AC1" s="6" t="s">
        <v>0</v>
      </c>
      <c r="AD1" s="6" t="s">
        <v>0</v>
      </c>
      <c r="AE1" s="6" t="s">
        <v>0</v>
      </c>
      <c r="AF1" s="6" t="s">
        <v>0</v>
      </c>
      <c r="AG1" s="6" t="s">
        <v>0</v>
      </c>
      <c r="AH1" s="6" t="s">
        <v>0</v>
      </c>
    </row>
    <row r="2" spans="1:36" ht="18.7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/>
      <c r="AB2" s="6"/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</row>
    <row r="3" spans="1:36" ht="18.7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  <c r="S3" s="6" t="s">
        <v>2</v>
      </c>
      <c r="T3" s="6" t="s">
        <v>2</v>
      </c>
      <c r="U3" s="6" t="s">
        <v>2</v>
      </c>
      <c r="V3" s="6" t="s">
        <v>2</v>
      </c>
      <c r="W3" s="6" t="s">
        <v>2</v>
      </c>
      <c r="X3" s="6" t="s">
        <v>2</v>
      </c>
      <c r="Y3" s="6" t="s">
        <v>2</v>
      </c>
      <c r="Z3" s="6" t="s">
        <v>2</v>
      </c>
      <c r="AA3" s="6"/>
      <c r="AB3" s="6"/>
      <c r="AC3" s="6" t="s">
        <v>2</v>
      </c>
      <c r="AD3" s="6" t="s">
        <v>2</v>
      </c>
      <c r="AE3" s="6" t="s">
        <v>2</v>
      </c>
      <c r="AF3" s="6" t="s">
        <v>2</v>
      </c>
      <c r="AG3" s="6" t="s">
        <v>2</v>
      </c>
      <c r="AH3" s="6" t="s">
        <v>2</v>
      </c>
    </row>
    <row r="4" spans="1:36" x14ac:dyDescent="0.25">
      <c r="A4" s="2"/>
      <c r="B4" s="7" t="s">
        <v>3</v>
      </c>
      <c r="C4" s="8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x14ac:dyDescent="0.25">
      <c r="A5" s="2"/>
      <c r="B5" s="7" t="s">
        <v>5</v>
      </c>
      <c r="C5" s="7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x14ac:dyDescent="0.25">
      <c r="I6" s="10" t="s">
        <v>7</v>
      </c>
      <c r="J6" s="11" t="s">
        <v>8</v>
      </c>
    </row>
    <row r="7" spans="1:36" x14ac:dyDescent="0.25">
      <c r="A7" s="9"/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  <c r="T7" s="12" t="s">
        <v>27</v>
      </c>
      <c r="U7" s="12" t="s">
        <v>28</v>
      </c>
      <c r="V7" s="9" t="s">
        <v>29</v>
      </c>
      <c r="W7" s="9" t="s">
        <v>30</v>
      </c>
      <c r="X7" s="9" t="s">
        <v>31</v>
      </c>
      <c r="Y7" s="9" t="s">
        <v>32</v>
      </c>
      <c r="Z7" s="9" t="s">
        <v>33</v>
      </c>
      <c r="AA7" s="1"/>
      <c r="AB7" s="1"/>
      <c r="AC7" s="9" t="s">
        <v>34</v>
      </c>
      <c r="AD7" s="9" t="s">
        <v>35</v>
      </c>
      <c r="AE7" s="9" t="s">
        <v>36</v>
      </c>
      <c r="AF7" s="9" t="s">
        <v>37</v>
      </c>
      <c r="AG7" s="9" t="s">
        <v>38</v>
      </c>
      <c r="AH7" s="9" t="s">
        <v>39</v>
      </c>
    </row>
    <row r="8" spans="1:36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s="4" t="s">
        <v>59</v>
      </c>
      <c r="U8" s="4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218</v>
      </c>
      <c r="AB8" t="s">
        <v>219</v>
      </c>
      <c r="AC8" t="s">
        <v>66</v>
      </c>
      <c r="AD8" t="s">
        <v>67</v>
      </c>
      <c r="AE8" t="s">
        <v>68</v>
      </c>
      <c r="AF8" t="s">
        <v>69</v>
      </c>
      <c r="AG8" t="s">
        <v>70</v>
      </c>
      <c r="AH8" t="s">
        <v>71</v>
      </c>
      <c r="AI8" t="s">
        <v>72</v>
      </c>
      <c r="AJ8" t="s">
        <v>73</v>
      </c>
    </row>
    <row r="9" spans="1:36" x14ac:dyDescent="0.25">
      <c r="A9">
        <v>1</v>
      </c>
      <c r="B9" t="s">
        <v>74</v>
      </c>
      <c r="C9" t="s">
        <v>75</v>
      </c>
      <c r="D9" t="s">
        <v>8</v>
      </c>
      <c r="E9" t="s">
        <v>76</v>
      </c>
      <c r="F9" t="s">
        <v>8</v>
      </c>
      <c r="H9" t="s">
        <v>77</v>
      </c>
      <c r="I9" t="s">
        <v>78</v>
      </c>
      <c r="J9" t="s">
        <v>79</v>
      </c>
      <c r="K9">
        <v>133</v>
      </c>
      <c r="L9">
        <v>133</v>
      </c>
      <c r="M9">
        <v>0</v>
      </c>
      <c r="N9">
        <v>133</v>
      </c>
      <c r="O9">
        <v>0</v>
      </c>
      <c r="P9">
        <v>450.95100000000002</v>
      </c>
      <c r="Q9">
        <v>475.34</v>
      </c>
      <c r="R9">
        <v>20000</v>
      </c>
      <c r="S9">
        <v>487780</v>
      </c>
      <c r="U9" s="4">
        <v>100000</v>
      </c>
      <c r="V9">
        <f>(Table1[[#This Row],[IMPORTED ENERGY]])+Table1[[#This Row],[CONSUMPTION Q=(O-N)*P]]-Table1[[#This Row],[EXPORTED ENERGY]]</f>
        <v>387780</v>
      </c>
      <c r="W9">
        <v>0</v>
      </c>
      <c r="X9">
        <v>211700</v>
      </c>
      <c r="Y9">
        <v>211700</v>
      </c>
      <c r="Z9">
        <v>56.6</v>
      </c>
      <c r="AA9">
        <f>Table1[[#This Row],[TOTAL SALES W=U+V]]/Table1[[#This Row],[NET CONSUMPTION T=Q+R-S]]*100</f>
        <v>54.592810356387645</v>
      </c>
      <c r="AB9">
        <f>100-Table1[[#This Row],[T AND D LOSS X=(T-W/T)*101]]</f>
        <v>45.407189643612355</v>
      </c>
      <c r="AC9">
        <v>1242679</v>
      </c>
      <c r="AD9">
        <v>2485358</v>
      </c>
      <c r="AE9">
        <v>0.434</v>
      </c>
      <c r="AF9">
        <v>2</v>
      </c>
      <c r="AG9">
        <v>113.2</v>
      </c>
      <c r="AJ9" t="s">
        <v>80</v>
      </c>
    </row>
    <row r="10" spans="1:36" x14ac:dyDescent="0.25">
      <c r="A10">
        <v>2</v>
      </c>
      <c r="B10" t="s">
        <v>74</v>
      </c>
      <c r="C10" t="s">
        <v>75</v>
      </c>
      <c r="D10" t="s">
        <v>8</v>
      </c>
      <c r="E10" t="s">
        <v>76</v>
      </c>
      <c r="F10" t="s">
        <v>8</v>
      </c>
      <c r="H10" t="s">
        <v>81</v>
      </c>
      <c r="I10" t="s">
        <v>78</v>
      </c>
      <c r="J10" t="s">
        <v>82</v>
      </c>
      <c r="K10">
        <v>238</v>
      </c>
      <c r="L10">
        <v>238</v>
      </c>
      <c r="M10">
        <v>0</v>
      </c>
      <c r="N10">
        <v>238</v>
      </c>
      <c r="O10">
        <v>0</v>
      </c>
      <c r="P10">
        <v>900.24900000000002</v>
      </c>
      <c r="Q10">
        <v>926.72299999999996</v>
      </c>
      <c r="R10">
        <v>20000</v>
      </c>
      <c r="S10">
        <v>529480</v>
      </c>
      <c r="T10" s="4">
        <v>0</v>
      </c>
      <c r="U10" s="4">
        <v>0</v>
      </c>
      <c r="V10">
        <f>(Table1[[#This Row],[IMPORTED ENERGY]])+Table1[[#This Row],[CONSUMPTION Q=(O-N)*P]]-Table1[[#This Row],[EXPORTED ENERGY]]</f>
        <v>529480</v>
      </c>
      <c r="W10">
        <v>0</v>
      </c>
      <c r="X10">
        <v>392500</v>
      </c>
      <c r="Y10">
        <v>392500</v>
      </c>
      <c r="Z10">
        <v>25.87</v>
      </c>
      <c r="AA10">
        <f>Table1[[#This Row],[TOTAL SALES W=U+V]]/Table1[[#This Row],[NET CONSUMPTION T=Q+R-S]]*100</f>
        <v>74.129334441338671</v>
      </c>
      <c r="AB10">
        <f>100-Table1[[#This Row],[T AND D LOSS X=(T-W/T)*101]]</f>
        <v>25.870665558661329</v>
      </c>
      <c r="AC10">
        <v>2303975</v>
      </c>
      <c r="AD10">
        <v>4607950</v>
      </c>
      <c r="AE10">
        <v>0.74129999999999996</v>
      </c>
      <c r="AF10">
        <v>2</v>
      </c>
      <c r="AG10">
        <v>51.74</v>
      </c>
      <c r="AJ10" t="s">
        <v>80</v>
      </c>
    </row>
    <row r="11" spans="1:36" x14ac:dyDescent="0.25">
      <c r="A11">
        <v>3</v>
      </c>
      <c r="B11" t="s">
        <v>74</v>
      </c>
      <c r="C11" t="s">
        <v>75</v>
      </c>
      <c r="D11" t="s">
        <v>8</v>
      </c>
      <c r="E11" t="s">
        <v>76</v>
      </c>
      <c r="F11" t="s">
        <v>8</v>
      </c>
      <c r="H11" t="s">
        <v>83</v>
      </c>
      <c r="I11" t="s">
        <v>78</v>
      </c>
      <c r="J11" t="s">
        <v>84</v>
      </c>
      <c r="K11">
        <v>401</v>
      </c>
      <c r="L11">
        <v>401</v>
      </c>
      <c r="M11">
        <v>0</v>
      </c>
      <c r="N11">
        <v>401</v>
      </c>
      <c r="O11">
        <v>0</v>
      </c>
      <c r="P11">
        <v>977.95600000000002</v>
      </c>
      <c r="Q11">
        <v>997.803</v>
      </c>
      <c r="R11">
        <v>20000</v>
      </c>
      <c r="S11">
        <v>396940</v>
      </c>
      <c r="T11" s="4">
        <v>100000</v>
      </c>
      <c r="U11" s="4">
        <v>0</v>
      </c>
      <c r="V11">
        <f>(Table1[[#This Row],[IMPORTED ENERGY]])+Table1[[#This Row],[CONSUMPTION Q=(O-N)*P]]-Table1[[#This Row],[EXPORTED ENERGY]]</f>
        <v>496940</v>
      </c>
      <c r="W11">
        <v>0</v>
      </c>
      <c r="X11">
        <v>359231.41</v>
      </c>
      <c r="Y11">
        <v>359231.41</v>
      </c>
      <c r="Z11">
        <v>9.5</v>
      </c>
      <c r="AA11">
        <f>Table1[[#This Row],[TOTAL SALES W=U+V]]/Table1[[#This Row],[NET CONSUMPTION T=Q+R-S]]*100</f>
        <v>72.288688775304863</v>
      </c>
      <c r="AB11">
        <f>100-Table1[[#This Row],[T AND D LOSS X=(T-W/T)*101]]</f>
        <v>27.711311224695137</v>
      </c>
      <c r="AC11">
        <v>2108688.0099999998</v>
      </c>
      <c r="AD11">
        <v>4217376.4009999996</v>
      </c>
      <c r="AE11">
        <v>0.90500000000000003</v>
      </c>
      <c r="AF11">
        <v>2</v>
      </c>
      <c r="AG11">
        <v>19</v>
      </c>
      <c r="AJ11" t="s">
        <v>80</v>
      </c>
    </row>
    <row r="12" spans="1:36" x14ac:dyDescent="0.25">
      <c r="A12">
        <v>13</v>
      </c>
      <c r="B12" t="s">
        <v>85</v>
      </c>
      <c r="C12" t="s">
        <v>86</v>
      </c>
      <c r="D12" t="s">
        <v>87</v>
      </c>
      <c r="E12" t="s">
        <v>89</v>
      </c>
      <c r="F12" t="s">
        <v>87</v>
      </c>
      <c r="H12" t="s">
        <v>93</v>
      </c>
      <c r="I12" t="s">
        <v>91</v>
      </c>
      <c r="J12" t="s">
        <v>94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2000</v>
      </c>
      <c r="S12">
        <v>310</v>
      </c>
      <c r="T12" s="4">
        <v>0</v>
      </c>
      <c r="U12" s="4">
        <v>0</v>
      </c>
      <c r="V12">
        <f>(Table1[[#This Row],[IMPORTED ENERGY]])+Table1[[#This Row],[CONSUMPTION Q=(O-N)*P]]-Table1[[#This Row],[EXPORTED ENERGY]]</f>
        <v>310</v>
      </c>
      <c r="W12">
        <v>301</v>
      </c>
      <c r="X12">
        <v>0</v>
      </c>
      <c r="Y12">
        <v>301</v>
      </c>
      <c r="Z12">
        <v>-30100</v>
      </c>
      <c r="AA12">
        <f>Table1[[#This Row],[TOTAL SALES W=U+V]]/Table1[[#This Row],[NET CONSUMPTION T=Q+R-S]]*100</f>
        <v>97.096774193548384</v>
      </c>
      <c r="AB12">
        <f>100-Table1[[#This Row],[T AND D LOSS X=(T-W/T)*101]]</f>
        <v>2.9032258064516157</v>
      </c>
      <c r="AC12">
        <v>3869</v>
      </c>
      <c r="AD12">
        <v>4000</v>
      </c>
      <c r="AE12">
        <v>0</v>
      </c>
      <c r="AF12">
        <v>1.0339</v>
      </c>
      <c r="AG12">
        <v>103.39</v>
      </c>
      <c r="AJ12" t="s">
        <v>80</v>
      </c>
    </row>
    <row r="13" spans="1:36" x14ac:dyDescent="0.25">
      <c r="A13">
        <v>16</v>
      </c>
      <c r="B13" t="s">
        <v>85</v>
      </c>
      <c r="C13" t="s">
        <v>86</v>
      </c>
      <c r="D13" t="s">
        <v>87</v>
      </c>
      <c r="E13" t="s">
        <v>95</v>
      </c>
      <c r="F13" t="s">
        <v>87</v>
      </c>
      <c r="H13" t="s">
        <v>96</v>
      </c>
      <c r="I13" t="s">
        <v>78</v>
      </c>
      <c r="J13" t="s">
        <v>97</v>
      </c>
      <c r="K13">
        <v>279</v>
      </c>
      <c r="L13">
        <v>279</v>
      </c>
      <c r="M13">
        <v>0</v>
      </c>
      <c r="N13">
        <v>279</v>
      </c>
      <c r="O13">
        <v>0</v>
      </c>
      <c r="P13">
        <v>667.98599999999999</v>
      </c>
      <c r="Q13">
        <v>691.83600000000001</v>
      </c>
      <c r="R13">
        <v>20000</v>
      </c>
      <c r="S13">
        <v>477000</v>
      </c>
      <c r="T13" s="4">
        <v>50000</v>
      </c>
      <c r="U13" s="4">
        <v>0</v>
      </c>
      <c r="V13">
        <f>(Table1[[#This Row],[IMPORTED ENERGY]])+Table1[[#This Row],[CONSUMPTION Q=(O-N)*P]]-Table1[[#This Row],[EXPORTED ENERGY]]</f>
        <v>527000</v>
      </c>
      <c r="W13">
        <v>0</v>
      </c>
      <c r="X13">
        <v>431684.90500000003</v>
      </c>
      <c r="Y13">
        <v>431684.90500000003</v>
      </c>
      <c r="Z13">
        <v>9.5</v>
      </c>
      <c r="AA13">
        <f>Table1[[#This Row],[TOTAL SALES W=U+V]]/Table1[[#This Row],[NET CONSUMPTION T=Q+R-S]]*100</f>
        <v>81.913644212523735</v>
      </c>
      <c r="AB13">
        <f>100-Table1[[#This Row],[T AND D LOSS X=(T-W/T)*101]]</f>
        <v>18.086355787476265</v>
      </c>
      <c r="AC13">
        <v>2533707.9900000002</v>
      </c>
      <c r="AD13">
        <v>5034506.4009999996</v>
      </c>
      <c r="AE13">
        <v>0.90500000000000003</v>
      </c>
      <c r="AF13">
        <v>1.9870000000000001</v>
      </c>
      <c r="AG13">
        <v>18.88</v>
      </c>
      <c r="AJ13" t="s">
        <v>80</v>
      </c>
    </row>
    <row r="14" spans="1:36" x14ac:dyDescent="0.25">
      <c r="A14">
        <v>17</v>
      </c>
      <c r="B14" t="s">
        <v>85</v>
      </c>
      <c r="C14" t="s">
        <v>86</v>
      </c>
      <c r="D14" t="s">
        <v>87</v>
      </c>
      <c r="E14" t="s">
        <v>95</v>
      </c>
      <c r="F14" t="s">
        <v>87</v>
      </c>
      <c r="H14" t="s">
        <v>98</v>
      </c>
      <c r="I14" t="s">
        <v>78</v>
      </c>
      <c r="J14" t="s">
        <v>99</v>
      </c>
      <c r="K14">
        <v>274</v>
      </c>
      <c r="L14">
        <v>274</v>
      </c>
      <c r="M14">
        <v>0</v>
      </c>
      <c r="N14">
        <v>274</v>
      </c>
      <c r="O14">
        <v>0</v>
      </c>
      <c r="P14">
        <v>725.23099999999999</v>
      </c>
      <c r="Q14">
        <v>746.58500000000004</v>
      </c>
      <c r="R14">
        <v>20000</v>
      </c>
      <c r="S14">
        <v>427080</v>
      </c>
      <c r="T14" s="4">
        <v>50000</v>
      </c>
      <c r="U14" s="4">
        <v>0</v>
      </c>
      <c r="V14">
        <f>(Table1[[#This Row],[IMPORTED ENERGY]])+Table1[[#This Row],[CONSUMPTION Q=(O-N)*P]]-Table1[[#This Row],[EXPORTED ENERGY]]</f>
        <v>477080</v>
      </c>
      <c r="W14">
        <v>0</v>
      </c>
      <c r="X14">
        <v>386506.86300000001</v>
      </c>
      <c r="Y14">
        <v>386506.86300000001</v>
      </c>
      <c r="Z14">
        <v>9.5</v>
      </c>
      <c r="AA14">
        <f>Table1[[#This Row],[TOTAL SALES W=U+V]]/Table1[[#This Row],[NET CONSUMPTION T=Q+R-S]]*100</f>
        <v>81.015105013834159</v>
      </c>
      <c r="AB14">
        <f>100-Table1[[#This Row],[T AND D LOSS X=(T-W/T)*101]]</f>
        <v>18.984894986165841</v>
      </c>
      <c r="AC14">
        <v>2268795.4300000002</v>
      </c>
      <c r="AD14">
        <v>4537590.6919999998</v>
      </c>
      <c r="AE14">
        <v>0.90500000000000003</v>
      </c>
      <c r="AF14">
        <v>2</v>
      </c>
      <c r="AG14">
        <v>19</v>
      </c>
      <c r="AJ14" t="s">
        <v>80</v>
      </c>
    </row>
    <row r="15" spans="1:36" x14ac:dyDescent="0.25">
      <c r="A15">
        <v>18</v>
      </c>
      <c r="B15" t="s">
        <v>85</v>
      </c>
      <c r="C15" t="s">
        <v>86</v>
      </c>
      <c r="D15" t="s">
        <v>87</v>
      </c>
      <c r="E15" t="s">
        <v>95</v>
      </c>
      <c r="F15" t="s">
        <v>87</v>
      </c>
      <c r="H15" t="s">
        <v>100</v>
      </c>
      <c r="I15" t="s">
        <v>78</v>
      </c>
      <c r="J15" t="s">
        <v>101</v>
      </c>
      <c r="K15">
        <v>333</v>
      </c>
      <c r="L15">
        <v>333</v>
      </c>
      <c r="M15">
        <v>0</v>
      </c>
      <c r="N15">
        <v>333</v>
      </c>
      <c r="O15">
        <v>0</v>
      </c>
      <c r="P15">
        <v>848.70699999999999</v>
      </c>
      <c r="Q15">
        <v>872.99800000000005</v>
      </c>
      <c r="R15">
        <v>20000</v>
      </c>
      <c r="S15">
        <v>485820</v>
      </c>
      <c r="T15" s="4">
        <v>50000</v>
      </c>
      <c r="U15" s="4">
        <v>0</v>
      </c>
      <c r="V15">
        <f>(Table1[[#This Row],[IMPORTED ENERGY]])+Table1[[#This Row],[CONSUMPTION Q=(O-N)*P]]-Table1[[#This Row],[EXPORTED ENERGY]]</f>
        <v>535820</v>
      </c>
      <c r="W15">
        <v>0</v>
      </c>
      <c r="X15">
        <v>439668.587</v>
      </c>
      <c r="Y15">
        <v>439668.587</v>
      </c>
      <c r="Z15">
        <v>9.5</v>
      </c>
      <c r="AA15">
        <f>Table1[[#This Row],[TOTAL SALES W=U+V]]/Table1[[#This Row],[NET CONSUMPTION T=Q+R-S]]*100</f>
        <v>82.055277331939834</v>
      </c>
      <c r="AB15">
        <f>100-Table1[[#This Row],[T AND D LOSS X=(T-W/T)*101]]</f>
        <v>17.944722668060166</v>
      </c>
      <c r="AC15">
        <v>2580854.23</v>
      </c>
      <c r="AD15">
        <v>5161708.2390000001</v>
      </c>
      <c r="AE15">
        <v>0.90500000000000003</v>
      </c>
      <c r="AF15">
        <v>2</v>
      </c>
      <c r="AG15">
        <v>19</v>
      </c>
      <c r="AJ15" t="s">
        <v>80</v>
      </c>
    </row>
    <row r="16" spans="1:36" x14ac:dyDescent="0.25">
      <c r="A16">
        <v>19</v>
      </c>
      <c r="B16" t="s">
        <v>85</v>
      </c>
      <c r="C16" t="s">
        <v>86</v>
      </c>
      <c r="D16" t="s">
        <v>87</v>
      </c>
      <c r="E16" t="s">
        <v>95</v>
      </c>
      <c r="F16" t="s">
        <v>87</v>
      </c>
      <c r="H16" t="s">
        <v>102</v>
      </c>
      <c r="I16" t="s">
        <v>78</v>
      </c>
      <c r="J16" t="s">
        <v>103</v>
      </c>
      <c r="K16">
        <v>309</v>
      </c>
      <c r="L16">
        <v>309</v>
      </c>
      <c r="M16">
        <v>0</v>
      </c>
      <c r="N16">
        <v>309</v>
      </c>
      <c r="O16">
        <v>0</v>
      </c>
      <c r="P16">
        <v>933.05</v>
      </c>
      <c r="Q16">
        <v>974.12199999999996</v>
      </c>
      <c r="R16">
        <v>20000</v>
      </c>
      <c r="S16">
        <v>821440</v>
      </c>
      <c r="T16" s="4">
        <v>0</v>
      </c>
      <c r="U16" s="4">
        <v>0</v>
      </c>
      <c r="V16">
        <f>(Table1[[#This Row],[IMPORTED ENERGY]])+Table1[[#This Row],[CONSUMPTION Q=(O-N)*P]]-Table1[[#This Row],[EXPORTED ENERGY]]</f>
        <v>821440</v>
      </c>
      <c r="W16">
        <v>0</v>
      </c>
      <c r="X16">
        <v>542800</v>
      </c>
      <c r="Y16">
        <v>542800</v>
      </c>
      <c r="Z16">
        <v>33.92</v>
      </c>
      <c r="AA16">
        <f>Table1[[#This Row],[TOTAL SALES W=U+V]]/Table1[[#This Row],[NET CONSUMPTION T=Q+R-S]]*100</f>
        <v>66.079080638878068</v>
      </c>
      <c r="AB16">
        <f>100-Table1[[#This Row],[T AND D LOSS X=(T-W/T)*101]]</f>
        <v>33.920919361121932</v>
      </c>
      <c r="AC16">
        <v>3186236</v>
      </c>
      <c r="AD16">
        <v>6372472</v>
      </c>
      <c r="AE16">
        <v>0.66080000000000005</v>
      </c>
      <c r="AF16">
        <v>2</v>
      </c>
      <c r="AG16">
        <v>67.84</v>
      </c>
      <c r="AJ16" t="s">
        <v>80</v>
      </c>
    </row>
    <row r="17" spans="1:36" x14ac:dyDescent="0.25">
      <c r="A17">
        <v>20</v>
      </c>
      <c r="B17" t="s">
        <v>85</v>
      </c>
      <c r="C17" t="s">
        <v>86</v>
      </c>
      <c r="D17" t="s">
        <v>87</v>
      </c>
      <c r="E17" t="s">
        <v>95</v>
      </c>
      <c r="F17" t="s">
        <v>87</v>
      </c>
      <c r="H17" t="s">
        <v>104</v>
      </c>
      <c r="I17" t="s">
        <v>78</v>
      </c>
      <c r="J17" t="s">
        <v>105</v>
      </c>
      <c r="K17">
        <v>257</v>
      </c>
      <c r="L17">
        <v>257</v>
      </c>
      <c r="M17">
        <v>0</v>
      </c>
      <c r="N17">
        <v>257</v>
      </c>
      <c r="O17">
        <v>0</v>
      </c>
      <c r="P17">
        <v>885.67899999999997</v>
      </c>
      <c r="Q17">
        <v>906.88499999999999</v>
      </c>
      <c r="R17">
        <v>20000</v>
      </c>
      <c r="S17">
        <v>424120</v>
      </c>
      <c r="T17" s="4">
        <v>0</v>
      </c>
      <c r="U17" s="4">
        <v>0</v>
      </c>
      <c r="V17">
        <f>(Table1[[#This Row],[IMPORTED ENERGY]])+Table1[[#This Row],[CONSUMPTION Q=(O-N)*P]]-Table1[[#This Row],[EXPORTED ENERGY]]</f>
        <v>424120</v>
      </c>
      <c r="W17">
        <v>0</v>
      </c>
      <c r="X17">
        <v>383829.41600000003</v>
      </c>
      <c r="Y17">
        <v>383829.41600000003</v>
      </c>
      <c r="Z17">
        <v>9.5</v>
      </c>
      <c r="AA17">
        <f>Table1[[#This Row],[TOTAL SALES W=U+V]]/Table1[[#This Row],[NET CONSUMPTION T=Q+R-S]]*100</f>
        <v>90.50019239837782</v>
      </c>
      <c r="AB17">
        <f>100-Table1[[#This Row],[T AND D LOSS X=(T-W/T)*101]]</f>
        <v>9.4998076016221802</v>
      </c>
      <c r="AC17">
        <v>2253078.2200000002</v>
      </c>
      <c r="AD17">
        <v>4506156.4079999998</v>
      </c>
      <c r="AE17">
        <v>0.90500000000000003</v>
      </c>
      <c r="AF17">
        <v>2</v>
      </c>
      <c r="AG17">
        <v>19</v>
      </c>
      <c r="AJ17" t="s">
        <v>80</v>
      </c>
    </row>
    <row r="18" spans="1:36" x14ac:dyDescent="0.25">
      <c r="A18">
        <v>21</v>
      </c>
      <c r="B18" t="s">
        <v>85</v>
      </c>
      <c r="C18" t="s">
        <v>86</v>
      </c>
      <c r="D18" t="s">
        <v>87</v>
      </c>
      <c r="E18" t="s">
        <v>95</v>
      </c>
      <c r="F18" t="s">
        <v>87</v>
      </c>
      <c r="H18" t="s">
        <v>106</v>
      </c>
      <c r="I18" t="s">
        <v>78</v>
      </c>
      <c r="J18" t="s">
        <v>107</v>
      </c>
      <c r="K18">
        <v>202</v>
      </c>
      <c r="L18">
        <v>202</v>
      </c>
      <c r="M18">
        <v>0</v>
      </c>
      <c r="N18">
        <v>201</v>
      </c>
      <c r="O18">
        <v>0</v>
      </c>
      <c r="P18">
        <v>857.04700000000003</v>
      </c>
      <c r="Q18">
        <v>884.71500000000003</v>
      </c>
      <c r="R18">
        <v>20000</v>
      </c>
      <c r="S18">
        <v>553360</v>
      </c>
      <c r="U18" s="4">
        <v>0</v>
      </c>
      <c r="V18">
        <f>(Table1[[#This Row],[IMPORTED ENERGY]])+Table1[[#This Row],[CONSUMPTION Q=(O-N)*P]]-Table1[[#This Row],[EXPORTED ENERGY]]</f>
        <v>553360</v>
      </c>
      <c r="W18">
        <v>300</v>
      </c>
      <c r="X18">
        <v>358100</v>
      </c>
      <c r="Y18">
        <v>358400</v>
      </c>
      <c r="Z18">
        <v>35.229999999999997</v>
      </c>
      <c r="AA18">
        <f>Table1[[#This Row],[TOTAL SALES W=U+V]]/Table1[[#This Row],[NET CONSUMPTION T=Q+R-S]]*100</f>
        <v>64.767962989735437</v>
      </c>
      <c r="AB18">
        <f>100-Table1[[#This Row],[T AND D LOSS X=(T-W/T)*101]]</f>
        <v>35.232037010264563</v>
      </c>
      <c r="AC18">
        <v>2106248</v>
      </c>
      <c r="AD18">
        <v>4202374</v>
      </c>
      <c r="AE18">
        <v>0.64770000000000005</v>
      </c>
      <c r="AF18">
        <v>1.9952000000000001</v>
      </c>
      <c r="AG18">
        <v>70.290000000000006</v>
      </c>
      <c r="AJ18" t="s">
        <v>80</v>
      </c>
    </row>
    <row r="19" spans="1:36" x14ac:dyDescent="0.25">
      <c r="A19">
        <v>22</v>
      </c>
      <c r="B19" t="s">
        <v>85</v>
      </c>
      <c r="C19" t="s">
        <v>86</v>
      </c>
      <c r="D19" t="s">
        <v>87</v>
      </c>
      <c r="E19" t="s">
        <v>95</v>
      </c>
      <c r="F19" t="s">
        <v>87</v>
      </c>
      <c r="H19" t="s">
        <v>108</v>
      </c>
      <c r="I19" t="s">
        <v>78</v>
      </c>
      <c r="J19" t="s">
        <v>109</v>
      </c>
      <c r="K19">
        <v>272</v>
      </c>
      <c r="L19">
        <v>272</v>
      </c>
      <c r="M19">
        <v>0</v>
      </c>
      <c r="N19">
        <v>272</v>
      </c>
      <c r="O19">
        <v>0</v>
      </c>
      <c r="P19">
        <v>973.59799999999996</v>
      </c>
      <c r="Q19">
        <v>1009.504</v>
      </c>
      <c r="R19">
        <v>20000</v>
      </c>
      <c r="S19">
        <v>718120</v>
      </c>
      <c r="T19" s="4">
        <v>0</v>
      </c>
      <c r="U19" s="4">
        <v>0</v>
      </c>
      <c r="V19">
        <f>(Table1[[#This Row],[IMPORTED ENERGY]])+Table1[[#This Row],[CONSUMPTION Q=(O-N)*P]]-Table1[[#This Row],[EXPORTED ENERGY]]</f>
        <v>718120</v>
      </c>
      <c r="W19">
        <v>0</v>
      </c>
      <c r="X19">
        <v>456300</v>
      </c>
      <c r="Y19">
        <v>456300</v>
      </c>
      <c r="Z19">
        <v>36.46</v>
      </c>
      <c r="AA19">
        <f>Table1[[#This Row],[TOTAL SALES W=U+V]]/Table1[[#This Row],[NET CONSUMPTION T=Q+R-S]]*100</f>
        <v>63.540912382331648</v>
      </c>
      <c r="AB19">
        <f>100-Table1[[#This Row],[T AND D LOSS X=(T-W/T)*101]]</f>
        <v>36.459087617668352</v>
      </c>
      <c r="AC19">
        <v>2678481</v>
      </c>
      <c r="AD19">
        <v>5356962</v>
      </c>
      <c r="AE19">
        <v>0.63539999999999996</v>
      </c>
      <c r="AF19">
        <v>2</v>
      </c>
      <c r="AG19">
        <v>72.92</v>
      </c>
      <c r="AJ19" t="s">
        <v>80</v>
      </c>
    </row>
    <row r="20" spans="1:36" x14ac:dyDescent="0.25">
      <c r="A20">
        <v>23</v>
      </c>
      <c r="B20" t="s">
        <v>85</v>
      </c>
      <c r="C20" t="s">
        <v>86</v>
      </c>
      <c r="D20" t="s">
        <v>87</v>
      </c>
      <c r="E20" t="s">
        <v>95</v>
      </c>
      <c r="F20" t="s">
        <v>87</v>
      </c>
      <c r="H20" t="s">
        <v>110</v>
      </c>
      <c r="I20" t="s">
        <v>78</v>
      </c>
      <c r="J20" t="s">
        <v>111</v>
      </c>
      <c r="K20">
        <v>347</v>
      </c>
      <c r="L20">
        <v>347</v>
      </c>
      <c r="M20">
        <v>0</v>
      </c>
      <c r="N20">
        <v>345</v>
      </c>
      <c r="O20">
        <v>0</v>
      </c>
      <c r="P20">
        <v>1351.271</v>
      </c>
      <c r="Q20">
        <v>1400.3240000000001</v>
      </c>
      <c r="R20">
        <v>20000</v>
      </c>
      <c r="S20">
        <v>981060</v>
      </c>
      <c r="T20" s="4">
        <v>0</v>
      </c>
      <c r="U20" s="4">
        <v>0</v>
      </c>
      <c r="V20">
        <f>(Table1[[#This Row],[IMPORTED ENERGY]])+Table1[[#This Row],[CONSUMPTION Q=(O-N)*P]]-Table1[[#This Row],[EXPORTED ENERGY]]</f>
        <v>981060</v>
      </c>
      <c r="W20">
        <v>23</v>
      </c>
      <c r="X20">
        <v>602000</v>
      </c>
      <c r="Y20">
        <v>602023</v>
      </c>
      <c r="Z20">
        <v>38.64</v>
      </c>
      <c r="AA20">
        <f>Table1[[#This Row],[TOTAL SALES W=U+V]]/Table1[[#This Row],[NET CONSUMPTION T=Q+R-S]]*100</f>
        <v>61.364544472305461</v>
      </c>
      <c r="AB20">
        <f>100-Table1[[#This Row],[T AND D LOSS X=(T-W/T)*101]]</f>
        <v>38.635455527694539</v>
      </c>
      <c r="AC20">
        <v>3521725.97</v>
      </c>
      <c r="AD20">
        <v>5598410.5700000003</v>
      </c>
      <c r="AE20">
        <v>0.61360000000000003</v>
      </c>
      <c r="AF20">
        <v>1.5896999999999999</v>
      </c>
      <c r="AG20">
        <v>61.43</v>
      </c>
      <c r="AJ20" t="s">
        <v>80</v>
      </c>
    </row>
    <row r="21" spans="1:36" x14ac:dyDescent="0.25">
      <c r="A21">
        <v>24</v>
      </c>
      <c r="B21" t="s">
        <v>85</v>
      </c>
      <c r="C21" t="s">
        <v>86</v>
      </c>
      <c r="D21" t="s">
        <v>87</v>
      </c>
      <c r="E21" t="s">
        <v>95</v>
      </c>
      <c r="F21" t="s">
        <v>87</v>
      </c>
      <c r="H21" t="s">
        <v>112</v>
      </c>
      <c r="I21" t="s">
        <v>92</v>
      </c>
      <c r="J21" t="s">
        <v>113</v>
      </c>
      <c r="K21">
        <v>2173</v>
      </c>
      <c r="L21">
        <v>2173</v>
      </c>
      <c r="M21">
        <v>0</v>
      </c>
      <c r="N21">
        <v>0</v>
      </c>
      <c r="O21">
        <v>0</v>
      </c>
      <c r="P21">
        <v>428.39699999999999</v>
      </c>
      <c r="Q21">
        <v>440.19799999999998</v>
      </c>
      <c r="R21">
        <v>20000</v>
      </c>
      <c r="S21">
        <v>236020</v>
      </c>
      <c r="T21" s="4">
        <v>0</v>
      </c>
      <c r="U21" s="4">
        <v>0</v>
      </c>
      <c r="V21">
        <f>(Table1[[#This Row],[IMPORTED ENERGY]])+Table1[[#This Row],[CONSUMPTION Q=(O-N)*P]]-Table1[[#This Row],[EXPORTED ENERGY]]</f>
        <v>236020</v>
      </c>
      <c r="W21">
        <v>191823.75</v>
      </c>
      <c r="X21">
        <v>0</v>
      </c>
      <c r="Y21">
        <v>191823.75</v>
      </c>
      <c r="Z21">
        <v>18.73</v>
      </c>
      <c r="AA21">
        <f>Table1[[#This Row],[TOTAL SALES W=U+V]]/Table1[[#This Row],[NET CONSUMPTION T=Q+R-S]]*100</f>
        <v>81.274362342174385</v>
      </c>
      <c r="AB21">
        <f>100-Table1[[#This Row],[T AND D LOSS X=(T-W/T)*101]]</f>
        <v>18.725637657825615</v>
      </c>
      <c r="AC21">
        <v>1913765.52</v>
      </c>
      <c r="AD21">
        <v>1357717.49</v>
      </c>
      <c r="AE21">
        <v>0.81269999999999998</v>
      </c>
      <c r="AF21">
        <v>0.70940000000000003</v>
      </c>
      <c r="AG21">
        <v>13.29</v>
      </c>
      <c r="AJ21" t="s">
        <v>80</v>
      </c>
    </row>
    <row r="22" spans="1:36" x14ac:dyDescent="0.25">
      <c r="A22">
        <v>25</v>
      </c>
      <c r="B22" t="s">
        <v>85</v>
      </c>
      <c r="C22" t="s">
        <v>86</v>
      </c>
      <c r="D22" t="s">
        <v>87</v>
      </c>
      <c r="E22" t="s">
        <v>95</v>
      </c>
      <c r="F22" t="s">
        <v>87</v>
      </c>
      <c r="H22" t="s">
        <v>114</v>
      </c>
      <c r="I22" t="s">
        <v>92</v>
      </c>
      <c r="J22" t="s">
        <v>115</v>
      </c>
      <c r="K22">
        <v>2160</v>
      </c>
      <c r="L22">
        <v>2160</v>
      </c>
      <c r="M22">
        <v>0</v>
      </c>
      <c r="N22">
        <v>0</v>
      </c>
      <c r="O22">
        <v>0</v>
      </c>
      <c r="P22">
        <v>430.65199999999999</v>
      </c>
      <c r="Q22">
        <v>442.14600000000002</v>
      </c>
      <c r="R22">
        <v>20000</v>
      </c>
      <c r="S22">
        <v>229880</v>
      </c>
      <c r="T22" s="4">
        <v>0</v>
      </c>
      <c r="U22" s="4">
        <v>40000</v>
      </c>
      <c r="V22">
        <f>(Table1[[#This Row],[IMPORTED ENERGY]])+Table1[[#This Row],[CONSUMPTION Q=(O-N)*P]]-Table1[[#This Row],[EXPORTED ENERGY]]</f>
        <v>189880</v>
      </c>
      <c r="W22">
        <v>151212.20000000001</v>
      </c>
      <c r="X22">
        <v>0</v>
      </c>
      <c r="Y22">
        <v>151212.20000000001</v>
      </c>
      <c r="Z22">
        <v>34.22</v>
      </c>
      <c r="AA22">
        <f>Table1[[#This Row],[TOTAL SALES W=U+V]]/Table1[[#This Row],[NET CONSUMPTION T=Q+R-S]]*100</f>
        <v>79.635664630292823</v>
      </c>
      <c r="AB22">
        <f>100-Table1[[#This Row],[T AND D LOSS X=(T-W/T)*101]]</f>
        <v>20.364335369707177</v>
      </c>
      <c r="AC22">
        <v>1399809.54</v>
      </c>
      <c r="AD22">
        <v>1144368.3</v>
      </c>
      <c r="AE22">
        <v>0.65780000000000005</v>
      </c>
      <c r="AF22">
        <v>0.8175</v>
      </c>
      <c r="AG22">
        <v>27.97</v>
      </c>
      <c r="AJ22" t="s">
        <v>80</v>
      </c>
    </row>
    <row r="23" spans="1:36" x14ac:dyDescent="0.25">
      <c r="A23">
        <v>26</v>
      </c>
      <c r="B23" t="s">
        <v>85</v>
      </c>
      <c r="C23" t="s">
        <v>86</v>
      </c>
      <c r="D23" t="s">
        <v>87</v>
      </c>
      <c r="E23" t="s">
        <v>95</v>
      </c>
      <c r="F23" t="s">
        <v>87</v>
      </c>
      <c r="H23" t="s">
        <v>116</v>
      </c>
      <c r="I23" t="s">
        <v>92</v>
      </c>
      <c r="J23" t="s">
        <v>117</v>
      </c>
      <c r="K23">
        <v>1149</v>
      </c>
      <c r="L23">
        <v>1149</v>
      </c>
      <c r="M23">
        <v>0</v>
      </c>
      <c r="N23">
        <v>0</v>
      </c>
      <c r="O23">
        <v>0</v>
      </c>
      <c r="P23">
        <v>266.00099999999998</v>
      </c>
      <c r="Q23">
        <v>271.53100000000001</v>
      </c>
      <c r="R23">
        <v>20000</v>
      </c>
      <c r="S23">
        <v>110600</v>
      </c>
      <c r="T23" s="4">
        <v>0</v>
      </c>
      <c r="U23" s="4">
        <v>0</v>
      </c>
      <c r="V23">
        <f>(Table1[[#This Row],[IMPORTED ENERGY]])+Table1[[#This Row],[CONSUMPTION Q=(O-N)*P]]-Table1[[#This Row],[EXPORTED ENERGY]]</f>
        <v>110600</v>
      </c>
      <c r="W23">
        <v>88926.5</v>
      </c>
      <c r="X23">
        <v>0</v>
      </c>
      <c r="Y23">
        <v>88926.5</v>
      </c>
      <c r="Z23">
        <v>19.600000000000001</v>
      </c>
      <c r="AA23">
        <f>Table1[[#This Row],[TOTAL SALES W=U+V]]/Table1[[#This Row],[NET CONSUMPTION T=Q+R-S]]*100</f>
        <v>80.403707052441234</v>
      </c>
      <c r="AB23">
        <f>100-Table1[[#This Row],[T AND D LOSS X=(T-W/T)*101]]</f>
        <v>19.596292947558766</v>
      </c>
      <c r="AC23">
        <v>894136.75</v>
      </c>
      <c r="AD23">
        <v>507062.67</v>
      </c>
      <c r="AE23">
        <v>0.80400000000000005</v>
      </c>
      <c r="AF23">
        <v>0.56710000000000005</v>
      </c>
      <c r="AG23">
        <v>11.12</v>
      </c>
      <c r="AJ23" t="s">
        <v>80</v>
      </c>
    </row>
    <row r="24" spans="1:36" x14ac:dyDescent="0.25">
      <c r="A24">
        <v>27</v>
      </c>
      <c r="B24" t="s">
        <v>85</v>
      </c>
      <c r="C24" t="s">
        <v>86</v>
      </c>
      <c r="D24" t="s">
        <v>87</v>
      </c>
      <c r="E24" t="s">
        <v>95</v>
      </c>
      <c r="F24" t="s">
        <v>87</v>
      </c>
      <c r="H24" t="s">
        <v>118</v>
      </c>
      <c r="I24" t="s">
        <v>78</v>
      </c>
      <c r="J24" t="s">
        <v>119</v>
      </c>
      <c r="K24">
        <v>157</v>
      </c>
      <c r="L24">
        <v>157</v>
      </c>
      <c r="M24">
        <v>0</v>
      </c>
      <c r="N24">
        <v>157</v>
      </c>
      <c r="O24">
        <v>0</v>
      </c>
      <c r="P24">
        <v>3987.9</v>
      </c>
      <c r="Q24">
        <v>4208.1000000000004</v>
      </c>
      <c r="R24">
        <v>2000</v>
      </c>
      <c r="S24">
        <v>440400</v>
      </c>
      <c r="T24" s="4">
        <v>0</v>
      </c>
      <c r="U24" s="4">
        <v>0</v>
      </c>
      <c r="V24">
        <f>(Table1[[#This Row],[IMPORTED ENERGY]])+Table1[[#This Row],[CONSUMPTION Q=(O-N)*P]]-Table1[[#This Row],[EXPORTED ENERGY]]</f>
        <v>440400</v>
      </c>
      <c r="W24">
        <v>0</v>
      </c>
      <c r="X24">
        <v>258900</v>
      </c>
      <c r="Y24">
        <v>258900</v>
      </c>
      <c r="Z24">
        <v>41.21</v>
      </c>
      <c r="AA24">
        <f>Table1[[#This Row],[TOTAL SALES W=U+V]]/Table1[[#This Row],[NET CONSUMPTION T=Q+R-S]]*100</f>
        <v>58.787465940054496</v>
      </c>
      <c r="AB24">
        <f>100-Table1[[#This Row],[T AND D LOSS X=(T-W/T)*101]]</f>
        <v>41.212534059945504</v>
      </c>
      <c r="AC24">
        <v>1519743</v>
      </c>
      <c r="AD24">
        <v>3039486</v>
      </c>
      <c r="AE24">
        <v>0.58789999999999998</v>
      </c>
      <c r="AF24">
        <v>2</v>
      </c>
      <c r="AG24">
        <v>82.42</v>
      </c>
      <c r="AJ24" t="s">
        <v>80</v>
      </c>
    </row>
    <row r="25" spans="1:36" x14ac:dyDescent="0.25">
      <c r="A25">
        <v>28</v>
      </c>
      <c r="B25" t="s">
        <v>85</v>
      </c>
      <c r="C25" t="s">
        <v>86</v>
      </c>
      <c r="D25" t="s">
        <v>87</v>
      </c>
      <c r="E25" t="s">
        <v>95</v>
      </c>
      <c r="F25" t="s">
        <v>87</v>
      </c>
      <c r="H25" t="s">
        <v>120</v>
      </c>
      <c r="I25" t="s">
        <v>78</v>
      </c>
      <c r="J25" t="s">
        <v>121</v>
      </c>
      <c r="K25">
        <v>183</v>
      </c>
      <c r="L25">
        <v>183</v>
      </c>
      <c r="M25">
        <v>0</v>
      </c>
      <c r="N25">
        <v>183</v>
      </c>
      <c r="O25">
        <v>0</v>
      </c>
      <c r="P25">
        <v>3626.6</v>
      </c>
      <c r="Q25">
        <v>3842.4</v>
      </c>
      <c r="R25">
        <v>2000</v>
      </c>
      <c r="S25">
        <v>431600</v>
      </c>
      <c r="T25" s="4">
        <v>0</v>
      </c>
      <c r="U25" s="4">
        <v>0</v>
      </c>
      <c r="V25">
        <f>(Table1[[#This Row],[IMPORTED ENERGY]])+Table1[[#This Row],[CONSUMPTION Q=(O-N)*P]]-Table1[[#This Row],[EXPORTED ENERGY]]</f>
        <v>431600</v>
      </c>
      <c r="W25">
        <v>0</v>
      </c>
      <c r="X25">
        <v>332100</v>
      </c>
      <c r="Y25">
        <v>332100</v>
      </c>
      <c r="Z25">
        <v>23.05</v>
      </c>
      <c r="AA25">
        <f>Table1[[#This Row],[TOTAL SALES W=U+V]]/Table1[[#This Row],[NET CONSUMPTION T=Q+R-S]]*100</f>
        <v>76.946246524559783</v>
      </c>
      <c r="AB25">
        <f>100-Table1[[#This Row],[T AND D LOSS X=(T-W/T)*101]]</f>
        <v>23.053753475440217</v>
      </c>
      <c r="AC25">
        <v>1949427</v>
      </c>
      <c r="AD25">
        <v>3898854</v>
      </c>
      <c r="AE25">
        <v>0.76949999999999996</v>
      </c>
      <c r="AF25">
        <v>2</v>
      </c>
      <c r="AG25">
        <v>46.1</v>
      </c>
      <c r="AJ25" t="s">
        <v>80</v>
      </c>
    </row>
    <row r="26" spans="1:36" x14ac:dyDescent="0.25">
      <c r="A26">
        <v>29</v>
      </c>
      <c r="B26" t="s">
        <v>85</v>
      </c>
      <c r="C26" t="s">
        <v>86</v>
      </c>
      <c r="D26" t="s">
        <v>87</v>
      </c>
      <c r="E26" t="s">
        <v>122</v>
      </c>
      <c r="F26" t="s">
        <v>87</v>
      </c>
      <c r="H26" t="s">
        <v>123</v>
      </c>
      <c r="I26" t="s">
        <v>78</v>
      </c>
      <c r="J26" t="s">
        <v>124</v>
      </c>
      <c r="K26">
        <v>241</v>
      </c>
      <c r="L26">
        <v>241</v>
      </c>
      <c r="M26">
        <v>0</v>
      </c>
      <c r="N26">
        <v>241</v>
      </c>
      <c r="O26">
        <v>0</v>
      </c>
      <c r="P26">
        <v>689.20799999999997</v>
      </c>
      <c r="Q26">
        <v>711.71100000000001</v>
      </c>
      <c r="R26">
        <v>20000</v>
      </c>
      <c r="S26">
        <v>450060</v>
      </c>
      <c r="T26" s="4">
        <v>0</v>
      </c>
      <c r="U26" s="4">
        <v>0</v>
      </c>
      <c r="V26">
        <f>(Table1[[#This Row],[IMPORTED ENERGY]])+Table1[[#This Row],[CONSUMPTION Q=(O-N)*P]]-Table1[[#This Row],[EXPORTED ENERGY]]</f>
        <v>450060</v>
      </c>
      <c r="W26">
        <v>0</v>
      </c>
      <c r="X26">
        <v>391000</v>
      </c>
      <c r="Y26">
        <v>391000</v>
      </c>
      <c r="Z26">
        <v>13.12</v>
      </c>
      <c r="AA26">
        <f>Table1[[#This Row],[TOTAL SALES W=U+V]]/Table1[[#This Row],[NET CONSUMPTION T=Q+R-S]]*100</f>
        <v>86.877305248189131</v>
      </c>
      <c r="AB26">
        <f>100-Table1[[#This Row],[T AND D LOSS X=(T-W/T)*101]]</f>
        <v>13.122694751810869</v>
      </c>
      <c r="AC26">
        <v>2295170</v>
      </c>
      <c r="AD26">
        <v>4590340</v>
      </c>
      <c r="AE26">
        <v>0.86880000000000002</v>
      </c>
      <c r="AF26">
        <v>2</v>
      </c>
      <c r="AG26">
        <v>26.24</v>
      </c>
      <c r="AJ26" t="s">
        <v>80</v>
      </c>
    </row>
    <row r="27" spans="1:36" x14ac:dyDescent="0.25">
      <c r="A27">
        <v>30</v>
      </c>
      <c r="B27" t="s">
        <v>85</v>
      </c>
      <c r="C27" t="s">
        <v>86</v>
      </c>
      <c r="D27" t="s">
        <v>87</v>
      </c>
      <c r="E27" t="s">
        <v>122</v>
      </c>
      <c r="F27" t="s">
        <v>87</v>
      </c>
      <c r="H27" t="s">
        <v>125</v>
      </c>
      <c r="I27" t="s">
        <v>78</v>
      </c>
      <c r="J27" t="s">
        <v>126</v>
      </c>
      <c r="K27">
        <v>231</v>
      </c>
      <c r="L27">
        <v>231</v>
      </c>
      <c r="M27">
        <v>0</v>
      </c>
      <c r="N27">
        <v>231</v>
      </c>
      <c r="O27">
        <v>0</v>
      </c>
      <c r="P27">
        <v>789.12699999999995</v>
      </c>
      <c r="Q27">
        <v>813.13900000000001</v>
      </c>
      <c r="R27">
        <v>20000</v>
      </c>
      <c r="S27">
        <v>480240</v>
      </c>
      <c r="T27" s="4">
        <v>0</v>
      </c>
      <c r="U27" s="4">
        <v>0</v>
      </c>
      <c r="V27">
        <f>(Table1[[#This Row],[IMPORTED ENERGY]])+Table1[[#This Row],[CONSUMPTION Q=(O-N)*P]]-Table1[[#This Row],[EXPORTED ENERGY]]</f>
        <v>480240</v>
      </c>
      <c r="W27">
        <v>0</v>
      </c>
      <c r="X27">
        <v>423220</v>
      </c>
      <c r="Y27">
        <v>423220</v>
      </c>
      <c r="Z27">
        <v>11.87</v>
      </c>
      <c r="AA27">
        <f>Table1[[#This Row],[TOTAL SALES W=U+V]]/Table1[[#This Row],[NET CONSUMPTION T=Q+R-S]]*100</f>
        <v>88.126769948359154</v>
      </c>
      <c r="AB27">
        <f>100-Table1[[#This Row],[T AND D LOSS X=(T-W/T)*101]]</f>
        <v>11.873230051640846</v>
      </c>
      <c r="AC27">
        <v>2484301.4</v>
      </c>
      <c r="AD27">
        <v>4968602.8</v>
      </c>
      <c r="AE27">
        <v>0.88129999999999997</v>
      </c>
      <c r="AF27">
        <v>2</v>
      </c>
      <c r="AG27">
        <v>23.74</v>
      </c>
      <c r="AJ27" t="s">
        <v>80</v>
      </c>
    </row>
    <row r="28" spans="1:36" x14ac:dyDescent="0.25">
      <c r="A28">
        <v>31</v>
      </c>
      <c r="B28" t="s">
        <v>85</v>
      </c>
      <c r="C28" t="s">
        <v>86</v>
      </c>
      <c r="D28" t="s">
        <v>87</v>
      </c>
      <c r="E28" t="s">
        <v>122</v>
      </c>
      <c r="F28" t="s">
        <v>87</v>
      </c>
      <c r="H28" t="s">
        <v>127</v>
      </c>
      <c r="I28" t="s">
        <v>78</v>
      </c>
      <c r="J28" t="s">
        <v>128</v>
      </c>
      <c r="K28">
        <v>355</v>
      </c>
      <c r="L28">
        <v>355</v>
      </c>
      <c r="M28">
        <v>0</v>
      </c>
      <c r="N28">
        <v>355</v>
      </c>
      <c r="O28">
        <v>0</v>
      </c>
      <c r="P28">
        <v>677.65</v>
      </c>
      <c r="Q28">
        <v>700.54499999999996</v>
      </c>
      <c r="R28">
        <v>30000</v>
      </c>
      <c r="S28">
        <v>686850</v>
      </c>
      <c r="U28" s="4">
        <v>0</v>
      </c>
      <c r="V28">
        <f>(Table1[[#This Row],[IMPORTED ENERGY]])+Table1[[#This Row],[CONSUMPTION Q=(O-N)*P]]-Table1[[#This Row],[EXPORTED ENERGY]]</f>
        <v>686850</v>
      </c>
      <c r="W28">
        <v>0</v>
      </c>
      <c r="X28">
        <v>621598.37399999995</v>
      </c>
      <c r="Y28">
        <v>621598.37399999995</v>
      </c>
      <c r="Z28">
        <v>9.5</v>
      </c>
      <c r="AA28">
        <f>Table1[[#This Row],[TOTAL SALES W=U+V]]/Table1[[#This Row],[NET CONSUMPTION T=Q+R-S]]*100</f>
        <v>90.49987246123608</v>
      </c>
      <c r="AB28">
        <f>100-Table1[[#This Row],[T AND D LOSS X=(T-W/T)*101]]</f>
        <v>9.5001275387639197</v>
      </c>
      <c r="AC28">
        <v>3648782.94</v>
      </c>
      <c r="AD28">
        <v>7297565.415</v>
      </c>
      <c r="AE28">
        <v>0.90500000000000003</v>
      </c>
      <c r="AF28">
        <v>2</v>
      </c>
      <c r="AG28">
        <v>19</v>
      </c>
      <c r="AJ28" t="s">
        <v>80</v>
      </c>
    </row>
    <row r="29" spans="1:36" x14ac:dyDescent="0.25">
      <c r="A29">
        <v>32</v>
      </c>
      <c r="B29" t="s">
        <v>85</v>
      </c>
      <c r="C29" t="s">
        <v>86</v>
      </c>
      <c r="D29" t="s">
        <v>87</v>
      </c>
      <c r="E29" t="s">
        <v>122</v>
      </c>
      <c r="F29" t="s">
        <v>87</v>
      </c>
      <c r="H29" t="s">
        <v>129</v>
      </c>
      <c r="I29" t="s">
        <v>78</v>
      </c>
      <c r="J29" t="s">
        <v>130</v>
      </c>
      <c r="K29">
        <v>321</v>
      </c>
      <c r="L29">
        <v>321</v>
      </c>
      <c r="M29">
        <v>0</v>
      </c>
      <c r="N29">
        <v>321</v>
      </c>
      <c r="O29">
        <v>0</v>
      </c>
      <c r="P29">
        <v>704.90200000000004</v>
      </c>
      <c r="Q29">
        <v>730.42200000000003</v>
      </c>
      <c r="R29">
        <v>20000</v>
      </c>
      <c r="S29">
        <v>510400</v>
      </c>
      <c r="T29" s="4">
        <v>0</v>
      </c>
      <c r="U29" s="4">
        <v>0</v>
      </c>
      <c r="V29">
        <f>(Table1[[#This Row],[IMPORTED ENERGY]])+Table1[[#This Row],[CONSUMPTION Q=(O-N)*P]]-Table1[[#This Row],[EXPORTED ENERGY]]</f>
        <v>510400</v>
      </c>
      <c r="W29">
        <v>0</v>
      </c>
      <c r="X29">
        <v>461912.09</v>
      </c>
      <c r="Y29">
        <v>461912.09</v>
      </c>
      <c r="Z29">
        <v>9.5</v>
      </c>
      <c r="AA29">
        <f>Table1[[#This Row],[TOTAL SALES W=U+V]]/Table1[[#This Row],[NET CONSUMPTION T=Q+R-S]]*100</f>
        <v>90.50001763322885</v>
      </c>
      <c r="AB29">
        <f>100-Table1[[#This Row],[T AND D LOSS X=(T-W/T)*101]]</f>
        <v>9.4999823667711496</v>
      </c>
      <c r="AC29">
        <v>2711423.52</v>
      </c>
      <c r="AD29">
        <v>5422847.1030000001</v>
      </c>
      <c r="AE29">
        <v>0.90500000000000003</v>
      </c>
      <c r="AF29">
        <v>2</v>
      </c>
      <c r="AG29">
        <v>19</v>
      </c>
      <c r="AJ29" t="s">
        <v>80</v>
      </c>
    </row>
    <row r="30" spans="1:36" x14ac:dyDescent="0.25">
      <c r="A30">
        <v>33</v>
      </c>
      <c r="B30" t="s">
        <v>85</v>
      </c>
      <c r="C30" t="s">
        <v>86</v>
      </c>
      <c r="D30" t="s">
        <v>87</v>
      </c>
      <c r="E30" t="s">
        <v>122</v>
      </c>
      <c r="F30" t="s">
        <v>87</v>
      </c>
      <c r="H30" t="s">
        <v>131</v>
      </c>
      <c r="I30" t="s">
        <v>78</v>
      </c>
      <c r="J30" t="s">
        <v>132</v>
      </c>
      <c r="K30">
        <v>404</v>
      </c>
      <c r="L30">
        <v>404</v>
      </c>
      <c r="M30">
        <v>0</v>
      </c>
      <c r="N30">
        <v>404</v>
      </c>
      <c r="O30">
        <v>0</v>
      </c>
      <c r="P30">
        <v>767.90200000000004</v>
      </c>
      <c r="Q30">
        <v>793.12</v>
      </c>
      <c r="R30">
        <v>20000</v>
      </c>
      <c r="S30">
        <v>504360</v>
      </c>
      <c r="T30" s="4">
        <v>0</v>
      </c>
      <c r="U30" s="4">
        <v>0</v>
      </c>
      <c r="V30">
        <f>(Table1[[#This Row],[IMPORTED ENERGY]])+Table1[[#This Row],[CONSUMPTION Q=(O-N)*P]]-Table1[[#This Row],[EXPORTED ENERGY]]</f>
        <v>504360</v>
      </c>
      <c r="W30">
        <v>0</v>
      </c>
      <c r="X30">
        <v>456444.451</v>
      </c>
      <c r="Y30">
        <v>456444.451</v>
      </c>
      <c r="Z30">
        <v>9.5</v>
      </c>
      <c r="AA30">
        <f>Table1[[#This Row],[TOTAL SALES W=U+V]]/Table1[[#This Row],[NET CONSUMPTION T=Q+R-S]]*100</f>
        <v>90.499732532318191</v>
      </c>
      <c r="AB30">
        <f>100-Table1[[#This Row],[T AND D LOSS X=(T-W/T)*101]]</f>
        <v>9.5002674676818089</v>
      </c>
      <c r="AC30">
        <v>2679327.4900000002</v>
      </c>
      <c r="AD30">
        <v>5358655.8229999999</v>
      </c>
      <c r="AE30">
        <v>0.90500000000000003</v>
      </c>
      <c r="AF30">
        <v>2</v>
      </c>
      <c r="AG30">
        <v>19</v>
      </c>
      <c r="AJ30" t="s">
        <v>80</v>
      </c>
    </row>
    <row r="31" spans="1:36" x14ac:dyDescent="0.25">
      <c r="A31">
        <v>34</v>
      </c>
      <c r="B31" t="s">
        <v>85</v>
      </c>
      <c r="C31" t="s">
        <v>86</v>
      </c>
      <c r="D31" t="s">
        <v>87</v>
      </c>
      <c r="E31" t="s">
        <v>122</v>
      </c>
      <c r="F31" t="s">
        <v>87</v>
      </c>
      <c r="H31" t="s">
        <v>133</v>
      </c>
      <c r="I31" t="s">
        <v>92</v>
      </c>
      <c r="J31" t="s">
        <v>134</v>
      </c>
      <c r="K31">
        <v>925</v>
      </c>
      <c r="L31">
        <v>925</v>
      </c>
      <c r="M31">
        <v>0</v>
      </c>
      <c r="N31">
        <v>0</v>
      </c>
      <c r="O31">
        <v>0</v>
      </c>
      <c r="P31">
        <v>256.98200000000003</v>
      </c>
      <c r="Q31">
        <v>263.70800000000003</v>
      </c>
      <c r="R31">
        <v>20000</v>
      </c>
      <c r="S31">
        <v>134520</v>
      </c>
      <c r="T31" s="4">
        <v>0</v>
      </c>
      <c r="U31" s="4">
        <v>0</v>
      </c>
      <c r="V31">
        <f>(Table1[[#This Row],[IMPORTED ENERGY]])+Table1[[#This Row],[CONSUMPTION Q=(O-N)*P]]-Table1[[#This Row],[EXPORTED ENERGY]]</f>
        <v>134520</v>
      </c>
      <c r="W31">
        <v>113005.8</v>
      </c>
      <c r="X31">
        <v>0</v>
      </c>
      <c r="Y31">
        <v>113005.8</v>
      </c>
      <c r="Z31">
        <v>15.99</v>
      </c>
      <c r="AA31">
        <f>Table1[[#This Row],[TOTAL SALES W=U+V]]/Table1[[#This Row],[NET CONSUMPTION T=Q+R-S]]*100</f>
        <v>84.006690454950942</v>
      </c>
      <c r="AB31">
        <f>100-Table1[[#This Row],[T AND D LOSS X=(T-W/T)*101]]</f>
        <v>15.993309545049058</v>
      </c>
      <c r="AC31">
        <v>1046002.28</v>
      </c>
      <c r="AD31">
        <v>365020.1</v>
      </c>
      <c r="AE31">
        <v>0.84009999999999996</v>
      </c>
      <c r="AF31">
        <v>0.34899999999999998</v>
      </c>
      <c r="AG31">
        <v>5.58</v>
      </c>
      <c r="AJ31" t="s">
        <v>80</v>
      </c>
    </row>
    <row r="32" spans="1:36" x14ac:dyDescent="0.25">
      <c r="A32">
        <v>35</v>
      </c>
      <c r="B32" t="s">
        <v>85</v>
      </c>
      <c r="C32" t="s">
        <v>86</v>
      </c>
      <c r="D32" t="s">
        <v>87</v>
      </c>
      <c r="E32" t="s">
        <v>122</v>
      </c>
      <c r="F32" t="s">
        <v>87</v>
      </c>
      <c r="H32" t="s">
        <v>135</v>
      </c>
      <c r="I32" t="s">
        <v>78</v>
      </c>
      <c r="J32" t="s">
        <v>136</v>
      </c>
      <c r="K32">
        <v>301</v>
      </c>
      <c r="L32">
        <v>301</v>
      </c>
      <c r="M32">
        <v>0</v>
      </c>
      <c r="N32">
        <v>301</v>
      </c>
      <c r="O32">
        <v>0</v>
      </c>
      <c r="P32">
        <v>611.48500000000001</v>
      </c>
      <c r="Q32">
        <v>640.76199999999994</v>
      </c>
      <c r="R32">
        <v>20000</v>
      </c>
      <c r="S32">
        <v>585540</v>
      </c>
      <c r="T32" s="4">
        <v>0</v>
      </c>
      <c r="U32" s="4">
        <v>0</v>
      </c>
      <c r="V32">
        <f>(Table1[[#This Row],[IMPORTED ENERGY]])+Table1[[#This Row],[CONSUMPTION Q=(O-N)*P]]-Table1[[#This Row],[EXPORTED ENERGY]]</f>
        <v>585540</v>
      </c>
      <c r="W32">
        <v>0</v>
      </c>
      <c r="X32">
        <v>479300</v>
      </c>
      <c r="Y32">
        <v>479300</v>
      </c>
      <c r="Z32">
        <v>18.14</v>
      </c>
      <c r="AA32">
        <f>Table1[[#This Row],[TOTAL SALES W=U+V]]/Table1[[#This Row],[NET CONSUMPTION T=Q+R-S]]*100</f>
        <v>81.856064487481632</v>
      </c>
      <c r="AB32">
        <f>100-Table1[[#This Row],[T AND D LOSS X=(T-W/T)*101]]</f>
        <v>18.143935512518368</v>
      </c>
      <c r="AC32">
        <v>2813491</v>
      </c>
      <c r="AD32">
        <v>5626982</v>
      </c>
      <c r="AE32">
        <v>0.81859999999999999</v>
      </c>
      <c r="AF32">
        <v>2</v>
      </c>
      <c r="AG32">
        <v>36.28</v>
      </c>
      <c r="AJ32" t="s">
        <v>80</v>
      </c>
    </row>
    <row r="33" spans="1:36" x14ac:dyDescent="0.25">
      <c r="A33">
        <v>36</v>
      </c>
      <c r="B33" t="s">
        <v>85</v>
      </c>
      <c r="C33" t="s">
        <v>86</v>
      </c>
      <c r="D33" t="s">
        <v>87</v>
      </c>
      <c r="E33" t="s">
        <v>122</v>
      </c>
      <c r="F33" t="s">
        <v>87</v>
      </c>
      <c r="H33" t="s">
        <v>137</v>
      </c>
      <c r="I33" t="s">
        <v>78</v>
      </c>
      <c r="J33" t="s">
        <v>138</v>
      </c>
      <c r="K33">
        <v>344</v>
      </c>
      <c r="L33">
        <v>344</v>
      </c>
      <c r="M33">
        <v>0</v>
      </c>
      <c r="N33">
        <v>344</v>
      </c>
      <c r="O33">
        <v>0</v>
      </c>
      <c r="P33">
        <v>814.41499999999996</v>
      </c>
      <c r="Q33">
        <v>838.18499999999995</v>
      </c>
      <c r="R33">
        <v>20000</v>
      </c>
      <c r="S33">
        <v>475400</v>
      </c>
      <c r="T33" s="4">
        <v>0</v>
      </c>
      <c r="U33" s="4">
        <v>0</v>
      </c>
      <c r="V33">
        <f>(Table1[[#This Row],[IMPORTED ENERGY]])+Table1[[#This Row],[CONSUMPTION Q=(O-N)*P]]-Table1[[#This Row],[EXPORTED ENERGY]]</f>
        <v>475400</v>
      </c>
      <c r="W33">
        <v>0</v>
      </c>
      <c r="X33">
        <v>430236.53</v>
      </c>
      <c r="Y33">
        <v>430236.53</v>
      </c>
      <c r="Z33">
        <v>9.5</v>
      </c>
      <c r="AA33">
        <f>Table1[[#This Row],[TOTAL SALES W=U+V]]/Table1[[#This Row],[NET CONSUMPTION T=Q+R-S]]*100</f>
        <v>90.49990113588558</v>
      </c>
      <c r="AB33">
        <f>100-Table1[[#This Row],[T AND D LOSS X=(T-W/T)*101]]</f>
        <v>9.5000988641144204</v>
      </c>
      <c r="AC33">
        <v>2525488.0699999998</v>
      </c>
      <c r="AD33">
        <v>5050976.1310000001</v>
      </c>
      <c r="AE33">
        <v>0.90500000000000003</v>
      </c>
      <c r="AF33">
        <v>2</v>
      </c>
      <c r="AG33">
        <v>19</v>
      </c>
      <c r="AJ33" t="s">
        <v>80</v>
      </c>
    </row>
    <row r="34" spans="1:36" x14ac:dyDescent="0.25">
      <c r="A34">
        <v>37</v>
      </c>
      <c r="B34" t="s">
        <v>85</v>
      </c>
      <c r="C34" t="s">
        <v>86</v>
      </c>
      <c r="D34" t="s">
        <v>87</v>
      </c>
      <c r="E34" t="s">
        <v>122</v>
      </c>
      <c r="F34" t="s">
        <v>87</v>
      </c>
      <c r="H34" t="s">
        <v>139</v>
      </c>
      <c r="I34" t="s">
        <v>78</v>
      </c>
      <c r="J34" t="s">
        <v>140</v>
      </c>
      <c r="K34">
        <v>337</v>
      </c>
      <c r="L34">
        <v>337</v>
      </c>
      <c r="M34">
        <v>0</v>
      </c>
      <c r="N34">
        <v>337</v>
      </c>
      <c r="O34">
        <v>0</v>
      </c>
      <c r="P34">
        <v>834.49300000000005</v>
      </c>
      <c r="Q34">
        <v>859.68799999999999</v>
      </c>
      <c r="R34">
        <v>20000</v>
      </c>
      <c r="S34">
        <v>503900</v>
      </c>
      <c r="T34" s="4">
        <v>0</v>
      </c>
      <c r="U34" s="4">
        <v>0</v>
      </c>
      <c r="V34">
        <f>(Table1[[#This Row],[IMPORTED ENERGY]])+Table1[[#This Row],[CONSUMPTION Q=(O-N)*P]]-Table1[[#This Row],[EXPORTED ENERGY]]</f>
        <v>503900</v>
      </c>
      <c r="W34">
        <v>0</v>
      </c>
      <c r="X34">
        <v>456030.56800000003</v>
      </c>
      <c r="Y34">
        <v>456030.56800000003</v>
      </c>
      <c r="Z34">
        <v>9.5</v>
      </c>
      <c r="AA34">
        <f>Table1[[#This Row],[TOTAL SALES W=U+V]]/Table1[[#This Row],[NET CONSUMPTION T=Q+R-S]]*100</f>
        <v>90.500211946814844</v>
      </c>
      <c r="AB34">
        <f>100-Table1[[#This Row],[T AND D LOSS X=(T-W/T)*101]]</f>
        <v>9.4997880531851564</v>
      </c>
      <c r="AC34">
        <v>2676899.94</v>
      </c>
      <c r="AD34">
        <v>5353799.2980000004</v>
      </c>
      <c r="AE34">
        <v>0.90500000000000003</v>
      </c>
      <c r="AF34">
        <v>2</v>
      </c>
      <c r="AG34">
        <v>19</v>
      </c>
      <c r="AJ34" t="s">
        <v>80</v>
      </c>
    </row>
    <row r="35" spans="1:36" x14ac:dyDescent="0.25">
      <c r="A35">
        <v>38</v>
      </c>
      <c r="B35" t="s">
        <v>85</v>
      </c>
      <c r="C35" t="s">
        <v>86</v>
      </c>
      <c r="D35" t="s">
        <v>87</v>
      </c>
      <c r="E35" t="s">
        <v>122</v>
      </c>
      <c r="F35" t="s">
        <v>87</v>
      </c>
      <c r="H35" t="s">
        <v>141</v>
      </c>
      <c r="I35" t="s">
        <v>92</v>
      </c>
      <c r="J35" t="s">
        <v>142</v>
      </c>
      <c r="K35">
        <v>1439</v>
      </c>
      <c r="L35">
        <v>1439</v>
      </c>
      <c r="M35">
        <v>0</v>
      </c>
      <c r="N35">
        <v>0</v>
      </c>
      <c r="O35">
        <v>0</v>
      </c>
      <c r="P35">
        <v>563.18700000000001</v>
      </c>
      <c r="Q35">
        <v>581.12</v>
      </c>
      <c r="R35">
        <v>20000</v>
      </c>
      <c r="S35">
        <v>358660</v>
      </c>
      <c r="T35" s="4">
        <v>0</v>
      </c>
      <c r="U35" s="4">
        <v>50000</v>
      </c>
      <c r="V35">
        <f>(Table1[[#This Row],[IMPORTED ENERGY]])+Table1[[#This Row],[CONSUMPTION Q=(O-N)*P]]-Table1[[#This Row],[EXPORTED ENERGY]]</f>
        <v>308660</v>
      </c>
      <c r="W35">
        <v>219382</v>
      </c>
      <c r="X35">
        <v>0</v>
      </c>
      <c r="Y35">
        <v>219382</v>
      </c>
      <c r="Z35">
        <v>38.83</v>
      </c>
      <c r="AA35">
        <f>Table1[[#This Row],[TOTAL SALES W=U+V]]/Table1[[#This Row],[NET CONSUMPTION T=Q+R-S]]*100</f>
        <v>71.075617183956453</v>
      </c>
      <c r="AB35">
        <f>100-Table1[[#This Row],[T AND D LOSS X=(T-W/T)*101]]</f>
        <v>28.924382816043547</v>
      </c>
      <c r="AC35">
        <v>1874793.97</v>
      </c>
      <c r="AD35">
        <v>930546.51</v>
      </c>
      <c r="AE35">
        <v>0.61170000000000002</v>
      </c>
      <c r="AF35">
        <v>0.49630000000000002</v>
      </c>
      <c r="AG35">
        <v>19.27</v>
      </c>
      <c r="AJ35" t="s">
        <v>80</v>
      </c>
    </row>
    <row r="36" spans="1:36" x14ac:dyDescent="0.25">
      <c r="A36">
        <v>39</v>
      </c>
      <c r="B36" t="s">
        <v>85</v>
      </c>
      <c r="C36" t="s">
        <v>86</v>
      </c>
      <c r="D36" t="s">
        <v>87</v>
      </c>
      <c r="E36" t="s">
        <v>122</v>
      </c>
      <c r="F36" t="s">
        <v>87</v>
      </c>
      <c r="H36" t="s">
        <v>143</v>
      </c>
      <c r="I36" t="s">
        <v>92</v>
      </c>
      <c r="J36" t="s">
        <v>144</v>
      </c>
      <c r="K36">
        <v>914</v>
      </c>
      <c r="L36">
        <v>914</v>
      </c>
      <c r="M36">
        <v>0</v>
      </c>
      <c r="N36">
        <v>0</v>
      </c>
      <c r="O36">
        <v>0</v>
      </c>
      <c r="P36">
        <v>588.81799999999998</v>
      </c>
      <c r="Q36">
        <v>600.64599999999996</v>
      </c>
      <c r="R36">
        <v>10000</v>
      </c>
      <c r="S36">
        <v>118280</v>
      </c>
      <c r="T36" s="4">
        <v>0</v>
      </c>
      <c r="U36" s="4">
        <v>30000</v>
      </c>
      <c r="V36">
        <f>(Table1[[#This Row],[IMPORTED ENERGY]])+Table1[[#This Row],[CONSUMPTION Q=(O-N)*P]]-Table1[[#This Row],[EXPORTED ENERGY]]</f>
        <v>88280</v>
      </c>
      <c r="W36">
        <v>66922</v>
      </c>
      <c r="X36">
        <v>0</v>
      </c>
      <c r="Y36">
        <v>66922</v>
      </c>
      <c r="Z36">
        <v>43.42</v>
      </c>
      <c r="AA36">
        <f>Table1[[#This Row],[TOTAL SALES W=U+V]]/Table1[[#This Row],[NET CONSUMPTION T=Q+R-S]]*100</f>
        <v>75.806524694154959</v>
      </c>
      <c r="AB36">
        <f>100-Table1[[#This Row],[T AND D LOSS X=(T-W/T)*101]]</f>
        <v>24.193475305845041</v>
      </c>
      <c r="AC36">
        <v>722551.52</v>
      </c>
      <c r="AD36">
        <v>288191.52</v>
      </c>
      <c r="AE36">
        <v>0.56579999999999997</v>
      </c>
      <c r="AF36">
        <v>0.39889999999999998</v>
      </c>
      <c r="AG36">
        <v>17.32</v>
      </c>
      <c r="AJ36" t="s">
        <v>80</v>
      </c>
    </row>
    <row r="37" spans="1:36" x14ac:dyDescent="0.25">
      <c r="A37">
        <v>40</v>
      </c>
      <c r="B37" t="s">
        <v>85</v>
      </c>
      <c r="C37" t="s">
        <v>86</v>
      </c>
      <c r="D37" t="s">
        <v>87</v>
      </c>
      <c r="E37" t="s">
        <v>122</v>
      </c>
      <c r="F37" t="s">
        <v>87</v>
      </c>
      <c r="H37" t="s">
        <v>145</v>
      </c>
      <c r="I37" t="s">
        <v>92</v>
      </c>
      <c r="J37" t="s">
        <v>146</v>
      </c>
      <c r="K37">
        <v>2047</v>
      </c>
      <c r="L37">
        <v>2047</v>
      </c>
      <c r="M37">
        <v>0</v>
      </c>
      <c r="N37">
        <v>0</v>
      </c>
      <c r="O37">
        <v>0</v>
      </c>
      <c r="P37">
        <v>17479.400000000001</v>
      </c>
      <c r="Q37">
        <v>17696.599999999999</v>
      </c>
      <c r="R37">
        <v>1000</v>
      </c>
      <c r="S37">
        <v>217200</v>
      </c>
      <c r="T37" s="4">
        <v>0</v>
      </c>
      <c r="U37" s="4">
        <v>20000</v>
      </c>
      <c r="V37">
        <f>(Table1[[#This Row],[IMPORTED ENERGY]])+Table1[[#This Row],[CONSUMPTION Q=(O-N)*P]]-Table1[[#This Row],[EXPORTED ENERGY]]</f>
        <v>197200</v>
      </c>
      <c r="W37">
        <v>168845</v>
      </c>
      <c r="X37">
        <v>0</v>
      </c>
      <c r="Y37">
        <v>168845</v>
      </c>
      <c r="Z37">
        <v>22.26</v>
      </c>
      <c r="AA37">
        <f>Table1[[#This Row],[TOTAL SALES W=U+V]]/Table1[[#This Row],[NET CONSUMPTION T=Q+R-S]]*100</f>
        <v>85.621196754563897</v>
      </c>
      <c r="AB37">
        <f>100-Table1[[#This Row],[T AND D LOSS X=(T-W/T)*101]]</f>
        <v>14.378803245436103</v>
      </c>
      <c r="AC37">
        <v>1637774.85</v>
      </c>
      <c r="AD37">
        <v>867298.85</v>
      </c>
      <c r="AE37">
        <v>0.77739999999999998</v>
      </c>
      <c r="AF37">
        <v>0.52959999999999996</v>
      </c>
      <c r="AG37">
        <v>11.79</v>
      </c>
      <c r="AJ37" t="s">
        <v>80</v>
      </c>
    </row>
    <row r="38" spans="1:36" x14ac:dyDescent="0.25">
      <c r="A38">
        <v>41</v>
      </c>
      <c r="B38" t="s">
        <v>85</v>
      </c>
      <c r="C38" t="s">
        <v>86</v>
      </c>
      <c r="D38" t="s">
        <v>87</v>
      </c>
      <c r="E38" t="s">
        <v>122</v>
      </c>
      <c r="F38" t="s">
        <v>87</v>
      </c>
      <c r="H38" t="s">
        <v>147</v>
      </c>
      <c r="I38" t="s">
        <v>92</v>
      </c>
      <c r="J38" t="s">
        <v>148</v>
      </c>
      <c r="K38">
        <v>2310</v>
      </c>
      <c r="L38">
        <v>2310</v>
      </c>
      <c r="M38">
        <v>0</v>
      </c>
      <c r="N38">
        <v>0</v>
      </c>
      <c r="O38">
        <v>0</v>
      </c>
      <c r="P38">
        <v>17946.599999999999</v>
      </c>
      <c r="Q38">
        <v>18181.2</v>
      </c>
      <c r="R38">
        <v>1000</v>
      </c>
      <c r="S38">
        <v>234600</v>
      </c>
      <c r="T38" s="4">
        <v>0</v>
      </c>
      <c r="U38" s="4">
        <v>50000</v>
      </c>
      <c r="V38">
        <f>(Table1[[#This Row],[IMPORTED ENERGY]])+Table1[[#This Row],[CONSUMPTION Q=(O-N)*P]]-Table1[[#This Row],[EXPORTED ENERGY]]</f>
        <v>184600</v>
      </c>
      <c r="W38">
        <v>136758.79999999999</v>
      </c>
      <c r="X38">
        <v>0</v>
      </c>
      <c r="Y38">
        <v>136758.79999999999</v>
      </c>
      <c r="Z38">
        <v>41.71</v>
      </c>
      <c r="AA38">
        <f>Table1[[#This Row],[TOTAL SALES W=U+V]]/Table1[[#This Row],[NET CONSUMPTION T=Q+R-S]]*100</f>
        <v>74.083856988082331</v>
      </c>
      <c r="AB38">
        <f>100-Table1[[#This Row],[T AND D LOSS X=(T-W/T)*101]]</f>
        <v>25.916143011917669</v>
      </c>
      <c r="AC38">
        <v>1516987.21</v>
      </c>
      <c r="AD38">
        <v>1080776.49</v>
      </c>
      <c r="AE38">
        <v>0.58289999999999997</v>
      </c>
      <c r="AF38">
        <v>0.71240000000000003</v>
      </c>
      <c r="AG38">
        <v>29.71</v>
      </c>
      <c r="AJ38" t="s">
        <v>80</v>
      </c>
    </row>
    <row r="39" spans="1:36" x14ac:dyDescent="0.25">
      <c r="A39">
        <v>42</v>
      </c>
      <c r="B39" t="s">
        <v>85</v>
      </c>
      <c r="C39" t="s">
        <v>86</v>
      </c>
      <c r="D39" t="s">
        <v>87</v>
      </c>
      <c r="E39" t="s">
        <v>122</v>
      </c>
      <c r="F39" t="s">
        <v>87</v>
      </c>
      <c r="H39" t="s">
        <v>149</v>
      </c>
      <c r="I39" t="s">
        <v>92</v>
      </c>
      <c r="J39" t="s">
        <v>150</v>
      </c>
      <c r="K39">
        <v>805</v>
      </c>
      <c r="L39">
        <v>805</v>
      </c>
      <c r="M39">
        <v>0</v>
      </c>
      <c r="N39">
        <v>0</v>
      </c>
      <c r="O39">
        <v>0</v>
      </c>
      <c r="P39">
        <v>1420.3</v>
      </c>
      <c r="Q39">
        <v>1485.6</v>
      </c>
      <c r="R39">
        <v>2000</v>
      </c>
      <c r="S39">
        <v>130600</v>
      </c>
      <c r="T39" s="4">
        <v>0</v>
      </c>
      <c r="U39" s="4">
        <v>70000</v>
      </c>
      <c r="V39">
        <f>(Table1[[#This Row],[IMPORTED ENERGY]])+Table1[[#This Row],[CONSUMPTION Q=(O-N)*P]]-Table1[[#This Row],[EXPORTED ENERGY]]</f>
        <v>60600</v>
      </c>
      <c r="W39">
        <v>50280</v>
      </c>
      <c r="X39">
        <v>0</v>
      </c>
      <c r="Y39">
        <v>50280</v>
      </c>
      <c r="Z39">
        <v>61.5</v>
      </c>
      <c r="AA39">
        <f>Table1[[#This Row],[TOTAL SALES W=U+V]]/Table1[[#This Row],[NET CONSUMPTION T=Q+R-S]]*100</f>
        <v>82.970297029702962</v>
      </c>
      <c r="AB39">
        <f>100-Table1[[#This Row],[T AND D LOSS X=(T-W/T)*101]]</f>
        <v>17.029702970297038</v>
      </c>
      <c r="AC39">
        <v>546193.38</v>
      </c>
      <c r="AD39">
        <v>268968.67</v>
      </c>
      <c r="AE39">
        <v>0.38500000000000001</v>
      </c>
      <c r="AF39">
        <v>0.4924</v>
      </c>
      <c r="AG39">
        <v>30.28</v>
      </c>
      <c r="AJ39" t="s">
        <v>80</v>
      </c>
    </row>
    <row r="40" spans="1:36" x14ac:dyDescent="0.25">
      <c r="A40">
        <v>43</v>
      </c>
      <c r="B40" t="s">
        <v>85</v>
      </c>
      <c r="C40" t="s">
        <v>86</v>
      </c>
      <c r="D40" t="s">
        <v>87</v>
      </c>
      <c r="E40" t="s">
        <v>122</v>
      </c>
      <c r="F40" t="s">
        <v>87</v>
      </c>
      <c r="H40" t="s">
        <v>151</v>
      </c>
      <c r="I40" t="s">
        <v>78</v>
      </c>
      <c r="J40" t="s">
        <v>152</v>
      </c>
      <c r="K40">
        <v>215</v>
      </c>
      <c r="L40">
        <v>215</v>
      </c>
      <c r="M40">
        <v>0</v>
      </c>
      <c r="N40">
        <v>215</v>
      </c>
      <c r="O40">
        <v>0</v>
      </c>
      <c r="P40">
        <v>6239</v>
      </c>
      <c r="Q40">
        <v>6469.2</v>
      </c>
      <c r="R40">
        <v>2000</v>
      </c>
      <c r="S40">
        <v>460400</v>
      </c>
      <c r="T40" s="4">
        <v>0</v>
      </c>
      <c r="U40" s="4">
        <v>0</v>
      </c>
      <c r="V40">
        <f>(Table1[[#This Row],[IMPORTED ENERGY]])+Table1[[#This Row],[CONSUMPTION Q=(O-N)*P]]-Table1[[#This Row],[EXPORTED ENERGY]]</f>
        <v>460400</v>
      </c>
      <c r="W40">
        <v>0</v>
      </c>
      <c r="X40">
        <v>344900</v>
      </c>
      <c r="Y40">
        <v>344900</v>
      </c>
      <c r="Z40">
        <v>25.09</v>
      </c>
      <c r="AA40">
        <f>Table1[[#This Row],[TOTAL SALES W=U+V]]/Table1[[#This Row],[NET CONSUMPTION T=Q+R-S]]*100</f>
        <v>74.913119026933103</v>
      </c>
      <c r="AB40">
        <f>100-Table1[[#This Row],[T AND D LOSS X=(T-W/T)*101]]</f>
        <v>25.086880973066897</v>
      </c>
      <c r="AC40">
        <v>2024563</v>
      </c>
      <c r="AD40">
        <v>4049126</v>
      </c>
      <c r="AE40">
        <v>0.74909999999999999</v>
      </c>
      <c r="AF40">
        <v>2</v>
      </c>
      <c r="AG40">
        <v>50.18</v>
      </c>
      <c r="AJ40" t="s">
        <v>80</v>
      </c>
    </row>
    <row r="41" spans="1:36" x14ac:dyDescent="0.25">
      <c r="A41">
        <v>44</v>
      </c>
      <c r="B41" t="s">
        <v>85</v>
      </c>
      <c r="C41" t="s">
        <v>86</v>
      </c>
      <c r="D41" t="s">
        <v>87</v>
      </c>
      <c r="E41" t="s">
        <v>153</v>
      </c>
      <c r="F41" t="s">
        <v>87</v>
      </c>
      <c r="H41" t="s">
        <v>154</v>
      </c>
      <c r="I41" t="s">
        <v>78</v>
      </c>
      <c r="J41" t="s">
        <v>155</v>
      </c>
      <c r="K41">
        <v>316</v>
      </c>
      <c r="L41">
        <v>316</v>
      </c>
      <c r="M41">
        <v>0</v>
      </c>
      <c r="N41">
        <v>316</v>
      </c>
      <c r="O41">
        <v>0</v>
      </c>
      <c r="P41">
        <v>1063.75</v>
      </c>
      <c r="Q41">
        <v>1111.94</v>
      </c>
      <c r="R41">
        <v>20000</v>
      </c>
      <c r="S41">
        <v>963800</v>
      </c>
      <c r="T41" s="4">
        <v>0</v>
      </c>
      <c r="U41" s="4">
        <v>0</v>
      </c>
      <c r="V41">
        <f>(Table1[[#This Row],[IMPORTED ENERGY]])+Table1[[#This Row],[CONSUMPTION Q=(O-N)*P]]-Table1[[#This Row],[EXPORTED ENERGY]]</f>
        <v>963800</v>
      </c>
      <c r="W41">
        <v>0</v>
      </c>
      <c r="X41">
        <v>551100</v>
      </c>
      <c r="Y41">
        <v>551100</v>
      </c>
      <c r="Z41">
        <v>42.82</v>
      </c>
      <c r="AA41">
        <f>Table1[[#This Row],[TOTAL SALES W=U+V]]/Table1[[#This Row],[NET CONSUMPTION T=Q+R-S]]*100</f>
        <v>57.179912844988593</v>
      </c>
      <c r="AB41">
        <f>100-Table1[[#This Row],[T AND D LOSS X=(T-W/T)*101]]</f>
        <v>42.820087155011407</v>
      </c>
      <c r="AC41">
        <v>3234957</v>
      </c>
      <c r="AD41">
        <v>6469914</v>
      </c>
      <c r="AE41">
        <v>0.57179999999999997</v>
      </c>
      <c r="AF41">
        <v>2</v>
      </c>
      <c r="AG41">
        <v>85.64</v>
      </c>
      <c r="AJ41" t="s">
        <v>80</v>
      </c>
    </row>
    <row r="42" spans="1:36" x14ac:dyDescent="0.25">
      <c r="A42">
        <v>45</v>
      </c>
      <c r="B42" t="s">
        <v>85</v>
      </c>
      <c r="C42" t="s">
        <v>86</v>
      </c>
      <c r="D42" t="s">
        <v>87</v>
      </c>
      <c r="E42" t="s">
        <v>153</v>
      </c>
      <c r="F42" t="s">
        <v>87</v>
      </c>
      <c r="H42" t="s">
        <v>156</v>
      </c>
      <c r="I42" t="s">
        <v>78</v>
      </c>
      <c r="J42" t="s">
        <v>157</v>
      </c>
      <c r="K42">
        <v>357</v>
      </c>
      <c r="L42">
        <v>357</v>
      </c>
      <c r="M42">
        <v>0</v>
      </c>
      <c r="N42">
        <v>357</v>
      </c>
      <c r="O42">
        <v>0</v>
      </c>
      <c r="P42">
        <v>894.74</v>
      </c>
      <c r="Q42">
        <v>922.9</v>
      </c>
      <c r="R42">
        <v>20000</v>
      </c>
      <c r="S42">
        <v>563200</v>
      </c>
      <c r="T42" s="4">
        <v>50000</v>
      </c>
      <c r="U42" s="4">
        <v>0</v>
      </c>
      <c r="V42">
        <f>(Table1[[#This Row],[IMPORTED ENERGY]])+Table1[[#This Row],[CONSUMPTION Q=(O-N)*P]]-Table1[[#This Row],[EXPORTED ENERGY]]</f>
        <v>613200</v>
      </c>
      <c r="W42">
        <v>0</v>
      </c>
      <c r="X42">
        <v>509697.065</v>
      </c>
      <c r="Y42">
        <v>509697.065</v>
      </c>
      <c r="Z42">
        <v>9.5</v>
      </c>
      <c r="AA42">
        <f>Table1[[#This Row],[TOTAL SALES W=U+V]]/Table1[[#This Row],[NET CONSUMPTION T=Q+R-S]]*100</f>
        <v>83.120852087410299</v>
      </c>
      <c r="AB42">
        <f>100-Table1[[#This Row],[T AND D LOSS X=(T-W/T)*101]]</f>
        <v>16.879147912589701</v>
      </c>
      <c r="AC42">
        <v>2991921.76</v>
      </c>
      <c r="AD42">
        <v>5983842.7309999997</v>
      </c>
      <c r="AE42">
        <v>0.90500000000000003</v>
      </c>
      <c r="AF42">
        <v>2</v>
      </c>
      <c r="AG42">
        <v>19</v>
      </c>
      <c r="AJ42" t="s">
        <v>80</v>
      </c>
    </row>
    <row r="43" spans="1:36" x14ac:dyDescent="0.25">
      <c r="A43">
        <v>46</v>
      </c>
      <c r="B43" t="s">
        <v>85</v>
      </c>
      <c r="C43" t="s">
        <v>86</v>
      </c>
      <c r="D43" t="s">
        <v>87</v>
      </c>
      <c r="E43" t="s">
        <v>153</v>
      </c>
      <c r="F43" t="s">
        <v>87</v>
      </c>
      <c r="H43" t="s">
        <v>158</v>
      </c>
      <c r="I43" t="s">
        <v>78</v>
      </c>
      <c r="J43" t="s">
        <v>159</v>
      </c>
      <c r="K43">
        <v>197</v>
      </c>
      <c r="L43">
        <v>197</v>
      </c>
      <c r="M43">
        <v>0</v>
      </c>
      <c r="N43">
        <v>197</v>
      </c>
      <c r="O43">
        <v>0</v>
      </c>
      <c r="P43">
        <v>533.70000000000005</v>
      </c>
      <c r="Q43">
        <v>553.65</v>
      </c>
      <c r="R43">
        <v>20000</v>
      </c>
      <c r="S43">
        <v>399000</v>
      </c>
      <c r="T43" s="4">
        <v>0</v>
      </c>
      <c r="U43" s="4">
        <v>0</v>
      </c>
      <c r="V43">
        <f>(Table1[[#This Row],[IMPORTED ENERGY]])+Table1[[#This Row],[CONSUMPTION Q=(O-N)*P]]-Table1[[#This Row],[EXPORTED ENERGY]]</f>
        <v>399000</v>
      </c>
      <c r="W43">
        <v>0</v>
      </c>
      <c r="X43">
        <v>361095.908</v>
      </c>
      <c r="Y43">
        <v>361095.908</v>
      </c>
      <c r="Z43">
        <v>9.5</v>
      </c>
      <c r="AA43">
        <f>Table1[[#This Row],[TOTAL SALES W=U+V]]/Table1[[#This Row],[NET CONSUMPTION T=Q+R-S]]*100</f>
        <v>90.500227568922313</v>
      </c>
      <c r="AB43">
        <f>100-Table1[[#This Row],[T AND D LOSS X=(T-W/T)*101]]</f>
        <v>9.4997724310776874</v>
      </c>
      <c r="AC43">
        <v>2119632.2599999998</v>
      </c>
      <c r="AD43">
        <v>4239265.3059999999</v>
      </c>
      <c r="AE43">
        <v>0.90500000000000003</v>
      </c>
      <c r="AF43">
        <v>2</v>
      </c>
      <c r="AG43">
        <v>19</v>
      </c>
      <c r="AJ43" t="s">
        <v>80</v>
      </c>
    </row>
    <row r="44" spans="1:36" x14ac:dyDescent="0.25">
      <c r="A44">
        <v>47</v>
      </c>
      <c r="B44" t="s">
        <v>85</v>
      </c>
      <c r="C44" t="s">
        <v>86</v>
      </c>
      <c r="D44" t="s">
        <v>87</v>
      </c>
      <c r="E44" t="s">
        <v>153</v>
      </c>
      <c r="F44" t="s">
        <v>87</v>
      </c>
      <c r="H44" t="s">
        <v>160</v>
      </c>
      <c r="I44" t="s">
        <v>78</v>
      </c>
      <c r="J44" t="s">
        <v>161</v>
      </c>
      <c r="K44">
        <v>263</v>
      </c>
      <c r="L44">
        <v>263</v>
      </c>
      <c r="M44">
        <v>0</v>
      </c>
      <c r="N44">
        <v>263</v>
      </c>
      <c r="O44">
        <v>0</v>
      </c>
      <c r="P44">
        <v>544.21</v>
      </c>
      <c r="Q44">
        <v>567.79999999999995</v>
      </c>
      <c r="R44">
        <v>20000</v>
      </c>
      <c r="S44">
        <v>471800</v>
      </c>
      <c r="T44" s="4">
        <v>0</v>
      </c>
      <c r="U44" s="4">
        <v>0</v>
      </c>
      <c r="V44">
        <f>(Table1[[#This Row],[IMPORTED ENERGY]])+Table1[[#This Row],[CONSUMPTION Q=(O-N)*P]]-Table1[[#This Row],[EXPORTED ENERGY]]</f>
        <v>471800</v>
      </c>
      <c r="W44">
        <v>0</v>
      </c>
      <c r="X44">
        <v>426979.185</v>
      </c>
      <c r="Y44">
        <v>426979.185</v>
      </c>
      <c r="Z44">
        <v>9.5</v>
      </c>
      <c r="AA44">
        <f>Table1[[#This Row],[TOTAL SALES W=U+V]]/Table1[[#This Row],[NET CONSUMPTION T=Q+R-S]]*100</f>
        <v>90.500039211530321</v>
      </c>
      <c r="AB44">
        <f>100-Table1[[#This Row],[T AND D LOSS X=(T-W/T)*101]]</f>
        <v>9.4999607884696786</v>
      </c>
      <c r="AC44">
        <v>2506367.3199999998</v>
      </c>
      <c r="AD44">
        <v>5012734.6619999995</v>
      </c>
      <c r="AE44">
        <v>0.90500000000000003</v>
      </c>
      <c r="AF44">
        <v>2</v>
      </c>
      <c r="AG44">
        <v>19</v>
      </c>
      <c r="AJ44" t="s">
        <v>80</v>
      </c>
    </row>
    <row r="45" spans="1:36" x14ac:dyDescent="0.25">
      <c r="A45">
        <v>48</v>
      </c>
      <c r="B45" t="s">
        <v>85</v>
      </c>
      <c r="C45" t="s">
        <v>86</v>
      </c>
      <c r="D45" t="s">
        <v>87</v>
      </c>
      <c r="E45" t="s">
        <v>153</v>
      </c>
      <c r="F45" t="s">
        <v>87</v>
      </c>
      <c r="H45" t="s">
        <v>162</v>
      </c>
      <c r="I45" t="s">
        <v>78</v>
      </c>
      <c r="J45" t="s">
        <v>163</v>
      </c>
      <c r="K45">
        <v>337</v>
      </c>
      <c r="L45">
        <v>337</v>
      </c>
      <c r="M45">
        <v>0</v>
      </c>
      <c r="N45">
        <v>337</v>
      </c>
      <c r="O45">
        <v>0</v>
      </c>
      <c r="P45">
        <v>767.76</v>
      </c>
      <c r="Q45">
        <v>795.05</v>
      </c>
      <c r="R45">
        <v>20000</v>
      </c>
      <c r="S45">
        <v>545800</v>
      </c>
      <c r="T45" s="4">
        <v>0</v>
      </c>
      <c r="U45" s="4">
        <v>0</v>
      </c>
      <c r="V45">
        <f>(Table1[[#This Row],[IMPORTED ENERGY]])+Table1[[#This Row],[CONSUMPTION Q=(O-N)*P]]-Table1[[#This Row],[EXPORTED ENERGY]]</f>
        <v>545800</v>
      </c>
      <c r="W45">
        <v>0</v>
      </c>
      <c r="X45">
        <v>493950.08199999999</v>
      </c>
      <c r="Y45">
        <v>493950.08199999999</v>
      </c>
      <c r="Z45">
        <v>9.5</v>
      </c>
      <c r="AA45">
        <f>Table1[[#This Row],[TOTAL SALES W=U+V]]/Table1[[#This Row],[NET CONSUMPTION T=Q+R-S]]*100</f>
        <v>90.500198241113964</v>
      </c>
      <c r="AB45">
        <f>100-Table1[[#This Row],[T AND D LOSS X=(T-W/T)*101]]</f>
        <v>9.4998017588860364</v>
      </c>
      <c r="AC45">
        <v>2899486.24</v>
      </c>
      <c r="AD45">
        <v>5798972.3590000002</v>
      </c>
      <c r="AE45">
        <v>0.90500000000000003</v>
      </c>
      <c r="AF45">
        <v>2</v>
      </c>
      <c r="AG45">
        <v>19</v>
      </c>
      <c r="AJ45" t="s">
        <v>80</v>
      </c>
    </row>
    <row r="46" spans="1:36" x14ac:dyDescent="0.25">
      <c r="A46">
        <v>49</v>
      </c>
      <c r="B46" t="s">
        <v>85</v>
      </c>
      <c r="C46" t="s">
        <v>86</v>
      </c>
      <c r="D46" t="s">
        <v>87</v>
      </c>
      <c r="E46" t="s">
        <v>153</v>
      </c>
      <c r="F46" t="s">
        <v>87</v>
      </c>
      <c r="H46" t="s">
        <v>164</v>
      </c>
      <c r="I46" t="s">
        <v>78</v>
      </c>
      <c r="J46" t="s">
        <v>165</v>
      </c>
      <c r="K46">
        <v>205</v>
      </c>
      <c r="L46">
        <v>205</v>
      </c>
      <c r="M46">
        <v>0</v>
      </c>
      <c r="N46">
        <v>205</v>
      </c>
      <c r="O46">
        <v>0</v>
      </c>
      <c r="P46">
        <v>862.68</v>
      </c>
      <c r="Q46">
        <v>891</v>
      </c>
      <c r="R46">
        <v>20000</v>
      </c>
      <c r="S46">
        <v>566400</v>
      </c>
      <c r="T46" s="4">
        <v>0</v>
      </c>
      <c r="U46" s="4">
        <v>0</v>
      </c>
      <c r="V46">
        <f>(Table1[[#This Row],[IMPORTED ENERGY]])+Table1[[#This Row],[CONSUMPTION Q=(O-N)*P]]-Table1[[#This Row],[EXPORTED ENERGY]]</f>
        <v>566400</v>
      </c>
      <c r="W46">
        <v>0</v>
      </c>
      <c r="X46">
        <v>369800</v>
      </c>
      <c r="Y46">
        <v>369800</v>
      </c>
      <c r="Z46">
        <v>34.71</v>
      </c>
      <c r="AA46">
        <f>Table1[[#This Row],[TOTAL SALES W=U+V]]/Table1[[#This Row],[NET CONSUMPTION T=Q+R-S]]*100</f>
        <v>65.289548022598879</v>
      </c>
      <c r="AB46">
        <f>100-Table1[[#This Row],[T AND D LOSS X=(T-W/T)*101]]</f>
        <v>34.710451977401121</v>
      </c>
      <c r="AC46">
        <v>2170726</v>
      </c>
      <c r="AD46">
        <v>4341452</v>
      </c>
      <c r="AE46">
        <v>0.65290000000000004</v>
      </c>
      <c r="AF46">
        <v>2</v>
      </c>
      <c r="AG46">
        <v>69.42</v>
      </c>
      <c r="AJ46" t="s">
        <v>80</v>
      </c>
    </row>
    <row r="47" spans="1:36" x14ac:dyDescent="0.25">
      <c r="A47">
        <v>50</v>
      </c>
      <c r="B47" t="s">
        <v>85</v>
      </c>
      <c r="C47" t="s">
        <v>86</v>
      </c>
      <c r="D47" t="s">
        <v>87</v>
      </c>
      <c r="E47" t="s">
        <v>153</v>
      </c>
      <c r="F47" t="s">
        <v>87</v>
      </c>
      <c r="H47" t="s">
        <v>166</v>
      </c>
      <c r="I47" t="s">
        <v>78</v>
      </c>
      <c r="J47" t="s">
        <v>167</v>
      </c>
      <c r="K47">
        <v>293</v>
      </c>
      <c r="L47">
        <v>293</v>
      </c>
      <c r="M47">
        <v>0</v>
      </c>
      <c r="N47">
        <v>293</v>
      </c>
      <c r="O47">
        <v>0</v>
      </c>
      <c r="P47">
        <v>750.63</v>
      </c>
      <c r="Q47">
        <v>777.45</v>
      </c>
      <c r="R47">
        <v>20000</v>
      </c>
      <c r="S47">
        <v>536400</v>
      </c>
      <c r="T47" s="4">
        <v>0</v>
      </c>
      <c r="U47" s="4">
        <v>0</v>
      </c>
      <c r="V47">
        <f>(Table1[[#This Row],[IMPORTED ENERGY]])+Table1[[#This Row],[CONSUMPTION Q=(O-N)*P]]-Table1[[#This Row],[EXPORTED ENERGY]]</f>
        <v>536400</v>
      </c>
      <c r="W47">
        <v>0</v>
      </c>
      <c r="X47">
        <v>479500</v>
      </c>
      <c r="Y47">
        <v>479500</v>
      </c>
      <c r="Z47">
        <v>10.61</v>
      </c>
      <c r="AA47">
        <f>Table1[[#This Row],[TOTAL SALES W=U+V]]/Table1[[#This Row],[NET CONSUMPTION T=Q+R-S]]*100</f>
        <v>89.392244593586881</v>
      </c>
      <c r="AB47">
        <f>100-Table1[[#This Row],[T AND D LOSS X=(T-W/T)*101]]</f>
        <v>10.607755406413119</v>
      </c>
      <c r="AC47">
        <v>2814665</v>
      </c>
      <c r="AD47">
        <v>5629330</v>
      </c>
      <c r="AE47">
        <v>0.89390000000000003</v>
      </c>
      <c r="AF47">
        <v>2</v>
      </c>
      <c r="AG47">
        <v>21.22</v>
      </c>
      <c r="AJ47" t="s">
        <v>80</v>
      </c>
    </row>
    <row r="48" spans="1:36" x14ac:dyDescent="0.25">
      <c r="A48">
        <v>51</v>
      </c>
      <c r="B48" t="s">
        <v>85</v>
      </c>
      <c r="C48" t="s">
        <v>86</v>
      </c>
      <c r="D48" t="s">
        <v>87</v>
      </c>
      <c r="E48" t="s">
        <v>153</v>
      </c>
      <c r="F48" t="s">
        <v>87</v>
      </c>
      <c r="H48" t="s">
        <v>168</v>
      </c>
      <c r="I48" t="s">
        <v>78</v>
      </c>
      <c r="J48" t="s">
        <v>169</v>
      </c>
      <c r="K48">
        <v>302</v>
      </c>
      <c r="L48">
        <v>302</v>
      </c>
      <c r="M48">
        <v>0</v>
      </c>
      <c r="N48">
        <v>302</v>
      </c>
      <c r="O48">
        <v>0</v>
      </c>
      <c r="P48">
        <v>933.06</v>
      </c>
      <c r="Q48">
        <v>977.43</v>
      </c>
      <c r="R48">
        <v>20000</v>
      </c>
      <c r="S48">
        <v>887400</v>
      </c>
      <c r="T48" s="4">
        <v>0</v>
      </c>
      <c r="U48" s="4">
        <v>0</v>
      </c>
      <c r="V48">
        <f>(Table1[[#This Row],[IMPORTED ENERGY]])+Table1[[#This Row],[CONSUMPTION Q=(O-N)*P]]-Table1[[#This Row],[EXPORTED ENERGY]]</f>
        <v>887400</v>
      </c>
      <c r="W48">
        <v>0</v>
      </c>
      <c r="X48">
        <v>530000</v>
      </c>
      <c r="Y48">
        <v>530000</v>
      </c>
      <c r="Z48">
        <v>40.270000000000003</v>
      </c>
      <c r="AA48">
        <f>Table1[[#This Row],[TOTAL SALES W=U+V]]/Table1[[#This Row],[NET CONSUMPTION T=Q+R-S]]*100</f>
        <v>59.725039441063778</v>
      </c>
      <c r="AB48">
        <f>100-Table1[[#This Row],[T AND D LOSS X=(T-W/T)*101]]</f>
        <v>40.274960558936222</v>
      </c>
      <c r="AC48">
        <v>3111100</v>
      </c>
      <c r="AD48">
        <v>6222200</v>
      </c>
      <c r="AE48">
        <v>0.59730000000000005</v>
      </c>
      <c r="AF48">
        <v>2</v>
      </c>
      <c r="AG48">
        <v>80.540000000000006</v>
      </c>
      <c r="AJ48" t="s">
        <v>80</v>
      </c>
    </row>
    <row r="49" spans="1:36" x14ac:dyDescent="0.25">
      <c r="A49">
        <v>52</v>
      </c>
      <c r="B49" t="s">
        <v>85</v>
      </c>
      <c r="C49" t="s">
        <v>86</v>
      </c>
      <c r="D49" t="s">
        <v>87</v>
      </c>
      <c r="E49" t="s">
        <v>153</v>
      </c>
      <c r="F49" t="s">
        <v>87</v>
      </c>
      <c r="H49" t="s">
        <v>170</v>
      </c>
      <c r="I49" t="s">
        <v>92</v>
      </c>
      <c r="J49" t="s">
        <v>171</v>
      </c>
      <c r="K49">
        <v>2353</v>
      </c>
      <c r="L49">
        <v>2353</v>
      </c>
      <c r="M49">
        <v>0</v>
      </c>
      <c r="N49">
        <v>0</v>
      </c>
      <c r="O49">
        <v>0</v>
      </c>
      <c r="P49">
        <v>541.4</v>
      </c>
      <c r="Q49">
        <v>552.28</v>
      </c>
      <c r="R49">
        <v>20000</v>
      </c>
      <c r="S49">
        <v>217600</v>
      </c>
      <c r="T49" s="4">
        <v>0</v>
      </c>
      <c r="U49" s="4">
        <v>0</v>
      </c>
      <c r="V49">
        <f>(Table1[[#This Row],[IMPORTED ENERGY]])+Table1[[#This Row],[CONSUMPTION Q=(O-N)*P]]-Table1[[#This Row],[EXPORTED ENERGY]]</f>
        <v>217600</v>
      </c>
      <c r="W49">
        <v>173918.5</v>
      </c>
      <c r="X49">
        <v>0</v>
      </c>
      <c r="Y49">
        <v>173918.5</v>
      </c>
      <c r="Z49">
        <v>20.07</v>
      </c>
      <c r="AA49">
        <f>Table1[[#This Row],[TOTAL SALES W=U+V]]/Table1[[#This Row],[NET CONSUMPTION T=Q+R-S]]*100</f>
        <v>79.92578125</v>
      </c>
      <c r="AB49">
        <f>100-Table1[[#This Row],[T AND D LOSS X=(T-W/T)*101]]</f>
        <v>20.07421875</v>
      </c>
      <c r="AC49">
        <v>1724027.14</v>
      </c>
      <c r="AD49">
        <v>1299006.44</v>
      </c>
      <c r="AE49">
        <v>0.79930000000000001</v>
      </c>
      <c r="AF49">
        <v>0.75349999999999995</v>
      </c>
      <c r="AG49">
        <v>15.12</v>
      </c>
      <c r="AJ49" t="s">
        <v>80</v>
      </c>
    </row>
    <row r="50" spans="1:36" x14ac:dyDescent="0.25">
      <c r="A50">
        <v>53</v>
      </c>
      <c r="B50" t="s">
        <v>85</v>
      </c>
      <c r="C50" t="s">
        <v>86</v>
      </c>
      <c r="D50" t="s">
        <v>87</v>
      </c>
      <c r="E50" t="s">
        <v>153</v>
      </c>
      <c r="F50" t="s">
        <v>87</v>
      </c>
      <c r="H50" t="s">
        <v>172</v>
      </c>
      <c r="I50" t="s">
        <v>92</v>
      </c>
      <c r="J50" t="s">
        <v>173</v>
      </c>
      <c r="K50">
        <v>2054</v>
      </c>
      <c r="L50">
        <v>2054</v>
      </c>
      <c r="M50">
        <v>0</v>
      </c>
      <c r="N50">
        <v>0</v>
      </c>
      <c r="O50">
        <v>0</v>
      </c>
      <c r="P50">
        <v>1170.08</v>
      </c>
      <c r="Q50">
        <v>1198.18</v>
      </c>
      <c r="R50">
        <v>20000</v>
      </c>
      <c r="S50">
        <v>562000</v>
      </c>
      <c r="T50" s="4">
        <v>0</v>
      </c>
      <c r="U50" s="4">
        <v>90000</v>
      </c>
      <c r="V50">
        <f>(Table1[[#This Row],[IMPORTED ENERGY]])+Table1[[#This Row],[CONSUMPTION Q=(O-N)*P]]-Table1[[#This Row],[EXPORTED ENERGY]]</f>
        <v>472000</v>
      </c>
      <c r="W50">
        <v>328644</v>
      </c>
      <c r="X50">
        <v>0</v>
      </c>
      <c r="Y50">
        <v>328644</v>
      </c>
      <c r="Z50">
        <v>41.52</v>
      </c>
      <c r="AA50">
        <f>Table1[[#This Row],[TOTAL SALES W=U+V]]/Table1[[#This Row],[NET CONSUMPTION T=Q+R-S]]*100</f>
        <v>69.627966101694909</v>
      </c>
      <c r="AB50">
        <f>100-Table1[[#This Row],[T AND D LOSS X=(T-W/T)*101]]</f>
        <v>30.372033898305091</v>
      </c>
      <c r="AC50">
        <v>3323226.34</v>
      </c>
      <c r="AD50">
        <v>2916600.8</v>
      </c>
      <c r="AE50">
        <v>0.58479999999999999</v>
      </c>
      <c r="AF50">
        <v>0.87760000000000005</v>
      </c>
      <c r="AG50">
        <v>36.44</v>
      </c>
      <c r="AJ50" t="s">
        <v>80</v>
      </c>
    </row>
    <row r="51" spans="1:36" x14ac:dyDescent="0.25">
      <c r="A51">
        <v>54</v>
      </c>
      <c r="B51" t="s">
        <v>85</v>
      </c>
      <c r="C51" t="s">
        <v>86</v>
      </c>
      <c r="D51" t="s">
        <v>87</v>
      </c>
      <c r="E51" t="s">
        <v>153</v>
      </c>
      <c r="F51" t="s">
        <v>87</v>
      </c>
      <c r="H51" t="s">
        <v>174</v>
      </c>
      <c r="I51" t="s">
        <v>92</v>
      </c>
      <c r="J51" t="s">
        <v>175</v>
      </c>
      <c r="K51">
        <v>2127</v>
      </c>
      <c r="L51">
        <v>2127</v>
      </c>
      <c r="M51">
        <v>0</v>
      </c>
      <c r="N51">
        <v>0</v>
      </c>
      <c r="O51">
        <v>0</v>
      </c>
      <c r="P51">
        <v>519.42999999999995</v>
      </c>
      <c r="Q51">
        <v>531.28</v>
      </c>
      <c r="R51">
        <v>20000</v>
      </c>
      <c r="S51">
        <v>237000</v>
      </c>
      <c r="T51" s="4">
        <v>0</v>
      </c>
      <c r="U51" s="4">
        <v>60000</v>
      </c>
      <c r="V51">
        <f>(Table1[[#This Row],[IMPORTED ENERGY]])+Table1[[#This Row],[CONSUMPTION Q=(O-N)*P]]-Table1[[#This Row],[EXPORTED ENERGY]]</f>
        <v>177000</v>
      </c>
      <c r="W51">
        <v>144556.75</v>
      </c>
      <c r="X51">
        <v>0</v>
      </c>
      <c r="Y51">
        <v>144556.75</v>
      </c>
      <c r="Z51">
        <v>39.01</v>
      </c>
      <c r="AA51">
        <f>Table1[[#This Row],[TOTAL SALES W=U+V]]/Table1[[#This Row],[NET CONSUMPTION T=Q+R-S]]*100</f>
        <v>81.670480225988697</v>
      </c>
      <c r="AB51">
        <f>100-Table1[[#This Row],[T AND D LOSS X=(T-W/T)*101]]</f>
        <v>18.329519774011303</v>
      </c>
      <c r="AC51">
        <v>1686705.05</v>
      </c>
      <c r="AD51">
        <v>1029645.45</v>
      </c>
      <c r="AE51">
        <v>0.6099</v>
      </c>
      <c r="AF51">
        <v>0.61040000000000005</v>
      </c>
      <c r="AG51">
        <v>23.81</v>
      </c>
      <c r="AJ51" t="s">
        <v>80</v>
      </c>
    </row>
    <row r="52" spans="1:36" x14ac:dyDescent="0.25">
      <c r="A52">
        <v>55</v>
      </c>
      <c r="B52" t="s">
        <v>85</v>
      </c>
      <c r="C52" t="s">
        <v>86</v>
      </c>
      <c r="D52" t="s">
        <v>87</v>
      </c>
      <c r="E52" t="s">
        <v>88</v>
      </c>
      <c r="F52" t="s">
        <v>87</v>
      </c>
      <c r="H52" t="s">
        <v>176</v>
      </c>
      <c r="I52" t="s">
        <v>78</v>
      </c>
      <c r="J52" t="s">
        <v>177</v>
      </c>
      <c r="K52">
        <v>256</v>
      </c>
      <c r="L52">
        <v>256</v>
      </c>
      <c r="M52">
        <v>0</v>
      </c>
      <c r="N52">
        <v>256</v>
      </c>
      <c r="O52">
        <v>0</v>
      </c>
      <c r="P52">
        <v>53.741</v>
      </c>
      <c r="Q52">
        <v>72.447999999999993</v>
      </c>
      <c r="R52">
        <v>20000</v>
      </c>
      <c r="S52">
        <v>374140</v>
      </c>
      <c r="T52" s="4">
        <v>0</v>
      </c>
      <c r="U52" s="4">
        <v>0</v>
      </c>
      <c r="V52">
        <f>(Table1[[#This Row],[IMPORTED ENERGY]])+Table1[[#This Row],[CONSUMPTION Q=(O-N)*P]]-Table1[[#This Row],[EXPORTED ENERGY]]</f>
        <v>374140</v>
      </c>
      <c r="W52">
        <v>0</v>
      </c>
      <c r="X52">
        <v>338595.83399999997</v>
      </c>
      <c r="Y52">
        <v>338595.83399999997</v>
      </c>
      <c r="Z52">
        <v>9.5</v>
      </c>
      <c r="AA52">
        <f>Table1[[#This Row],[TOTAL SALES W=U+V]]/Table1[[#This Row],[NET CONSUMPTION T=Q+R-S]]*100</f>
        <v>90.499768535842193</v>
      </c>
      <c r="AB52">
        <f>100-Table1[[#This Row],[T AND D LOSS X=(T-W/T)*101]]</f>
        <v>9.5002314641578067</v>
      </c>
      <c r="AC52">
        <v>1987557.22</v>
      </c>
      <c r="AD52">
        <v>3975114.321</v>
      </c>
      <c r="AE52">
        <v>0.90500000000000003</v>
      </c>
      <c r="AF52">
        <v>2</v>
      </c>
      <c r="AG52">
        <v>19</v>
      </c>
      <c r="AJ52" t="s">
        <v>80</v>
      </c>
    </row>
    <row r="53" spans="1:36" x14ac:dyDescent="0.25">
      <c r="A53">
        <v>56</v>
      </c>
      <c r="B53" t="s">
        <v>85</v>
      </c>
      <c r="C53" t="s">
        <v>86</v>
      </c>
      <c r="D53" t="s">
        <v>87</v>
      </c>
      <c r="E53" t="s">
        <v>88</v>
      </c>
      <c r="F53" t="s">
        <v>87</v>
      </c>
      <c r="H53" t="s">
        <v>178</v>
      </c>
      <c r="I53" t="s">
        <v>78</v>
      </c>
      <c r="J53" t="s">
        <v>179</v>
      </c>
      <c r="K53">
        <v>449</v>
      </c>
      <c r="L53">
        <v>449</v>
      </c>
      <c r="M53">
        <v>0</v>
      </c>
      <c r="N53">
        <v>449</v>
      </c>
      <c r="O53">
        <v>0</v>
      </c>
      <c r="P53">
        <v>794.96600000000001</v>
      </c>
      <c r="Q53">
        <v>818.19899999999996</v>
      </c>
      <c r="R53">
        <v>20000</v>
      </c>
      <c r="S53">
        <v>464660</v>
      </c>
      <c r="T53" s="4">
        <v>0</v>
      </c>
      <c r="U53" s="4">
        <v>0</v>
      </c>
      <c r="V53">
        <f>(Table1[[#This Row],[IMPORTED ENERGY]])+Table1[[#This Row],[CONSUMPTION Q=(O-N)*P]]-Table1[[#This Row],[EXPORTED ENERGY]]</f>
        <v>464660</v>
      </c>
      <c r="W53">
        <v>0</v>
      </c>
      <c r="X53">
        <v>420517.196</v>
      </c>
      <c r="Y53">
        <v>420517.196</v>
      </c>
      <c r="Z53">
        <v>9.5</v>
      </c>
      <c r="AA53">
        <f>Table1[[#This Row],[TOTAL SALES W=U+V]]/Table1[[#This Row],[NET CONSUMPTION T=Q+R-S]]*100</f>
        <v>90.499977618043303</v>
      </c>
      <c r="AB53">
        <f>100-Table1[[#This Row],[T AND D LOSS X=(T-W/T)*101]]</f>
        <v>9.5000223819566969</v>
      </c>
      <c r="AC53">
        <v>2468435.2400000002</v>
      </c>
      <c r="AD53">
        <v>4936871.3449999997</v>
      </c>
      <c r="AE53">
        <v>0.90500000000000003</v>
      </c>
      <c r="AF53">
        <v>2</v>
      </c>
      <c r="AG53">
        <v>19</v>
      </c>
      <c r="AJ53" t="s">
        <v>80</v>
      </c>
    </row>
    <row r="54" spans="1:36" x14ac:dyDescent="0.25">
      <c r="A54">
        <v>57</v>
      </c>
      <c r="B54" t="s">
        <v>85</v>
      </c>
      <c r="C54" t="s">
        <v>86</v>
      </c>
      <c r="D54" t="s">
        <v>87</v>
      </c>
      <c r="E54" t="s">
        <v>88</v>
      </c>
      <c r="F54" t="s">
        <v>87</v>
      </c>
      <c r="H54" t="s">
        <v>180</v>
      </c>
      <c r="I54" t="s">
        <v>78</v>
      </c>
      <c r="J54" t="s">
        <v>181</v>
      </c>
      <c r="K54">
        <v>205</v>
      </c>
      <c r="L54">
        <v>205</v>
      </c>
      <c r="M54">
        <v>0</v>
      </c>
      <c r="N54">
        <v>205</v>
      </c>
      <c r="O54">
        <v>0</v>
      </c>
      <c r="P54">
        <v>578.14300000000003</v>
      </c>
      <c r="Q54">
        <v>600.35400000000004</v>
      </c>
      <c r="R54">
        <v>20000</v>
      </c>
      <c r="S54">
        <v>444220</v>
      </c>
      <c r="T54" s="4">
        <v>0</v>
      </c>
      <c r="U54" s="4">
        <v>0</v>
      </c>
      <c r="V54">
        <f>(Table1[[#This Row],[IMPORTED ENERGY]])+Table1[[#This Row],[CONSUMPTION Q=(O-N)*P]]-Table1[[#This Row],[EXPORTED ENERGY]]</f>
        <v>444220</v>
      </c>
      <c r="W54">
        <v>0</v>
      </c>
      <c r="X54">
        <v>377700</v>
      </c>
      <c r="Y54">
        <v>377700</v>
      </c>
      <c r="Z54">
        <v>14.97</v>
      </c>
      <c r="AA54">
        <f>Table1[[#This Row],[TOTAL SALES W=U+V]]/Table1[[#This Row],[NET CONSUMPTION T=Q+R-S]]*100</f>
        <v>85.025437846112283</v>
      </c>
      <c r="AB54">
        <f>100-Table1[[#This Row],[T AND D LOSS X=(T-W/T)*101]]</f>
        <v>14.974562153887717</v>
      </c>
      <c r="AC54">
        <v>2217099</v>
      </c>
      <c r="AD54">
        <v>4434198</v>
      </c>
      <c r="AE54">
        <v>0.85029999999999994</v>
      </c>
      <c r="AF54">
        <v>2</v>
      </c>
      <c r="AG54">
        <v>29.94</v>
      </c>
      <c r="AJ54" t="s">
        <v>80</v>
      </c>
    </row>
    <row r="55" spans="1:36" x14ac:dyDescent="0.25">
      <c r="A55">
        <v>63</v>
      </c>
      <c r="B55" t="s">
        <v>85</v>
      </c>
      <c r="C55" t="s">
        <v>86</v>
      </c>
      <c r="D55" t="s">
        <v>87</v>
      </c>
      <c r="E55" t="s">
        <v>88</v>
      </c>
      <c r="F55" t="s">
        <v>87</v>
      </c>
      <c r="H55" t="s">
        <v>182</v>
      </c>
      <c r="I55" t="s">
        <v>78</v>
      </c>
      <c r="J55" t="s">
        <v>183</v>
      </c>
      <c r="K55">
        <v>323</v>
      </c>
      <c r="L55">
        <v>323</v>
      </c>
      <c r="M55">
        <v>0</v>
      </c>
      <c r="N55">
        <v>322</v>
      </c>
      <c r="O55">
        <v>0</v>
      </c>
      <c r="P55">
        <v>855.197</v>
      </c>
      <c r="Q55">
        <v>880.72299999999996</v>
      </c>
      <c r="R55">
        <v>20000</v>
      </c>
      <c r="S55">
        <v>510520</v>
      </c>
      <c r="T55" s="4">
        <v>30000</v>
      </c>
      <c r="U55" s="4">
        <v>0</v>
      </c>
      <c r="V55">
        <f>(Table1[[#This Row],[IMPORTED ENERGY]])+Table1[[#This Row],[CONSUMPTION Q=(O-N)*P]]-Table1[[#This Row],[EXPORTED ENERGY]]</f>
        <v>540520</v>
      </c>
      <c r="W55">
        <v>51</v>
      </c>
      <c r="X55">
        <v>461968.80800000002</v>
      </c>
      <c r="Y55">
        <v>462019.80800000002</v>
      </c>
      <c r="Z55">
        <v>9.5</v>
      </c>
      <c r="AA55">
        <f>Table1[[#This Row],[TOTAL SALES W=U+V]]/Table1[[#This Row],[NET CONSUMPTION T=Q+R-S]]*100</f>
        <v>85.476912602678894</v>
      </c>
      <c r="AB55">
        <f>100-Table1[[#This Row],[T AND D LOSS X=(T-W/T)*101]]</f>
        <v>14.523087397321106</v>
      </c>
      <c r="AC55">
        <v>2712214.93</v>
      </c>
      <c r="AD55">
        <v>5423971.2699999996</v>
      </c>
      <c r="AE55">
        <v>0.90500000000000003</v>
      </c>
      <c r="AF55">
        <v>1.9998</v>
      </c>
      <c r="AG55">
        <v>19</v>
      </c>
      <c r="AJ55" t="s">
        <v>80</v>
      </c>
    </row>
    <row r="56" spans="1:36" x14ac:dyDescent="0.25">
      <c r="A56">
        <v>66</v>
      </c>
      <c r="B56" t="s">
        <v>85</v>
      </c>
      <c r="C56" t="s">
        <v>86</v>
      </c>
      <c r="D56" t="s">
        <v>87</v>
      </c>
      <c r="E56" t="s">
        <v>88</v>
      </c>
      <c r="F56" t="s">
        <v>87</v>
      </c>
      <c r="H56" t="s">
        <v>184</v>
      </c>
      <c r="I56" t="s">
        <v>92</v>
      </c>
      <c r="J56" t="s">
        <v>185</v>
      </c>
      <c r="K56">
        <v>2204</v>
      </c>
      <c r="L56">
        <v>2204</v>
      </c>
      <c r="M56">
        <v>0</v>
      </c>
      <c r="N56">
        <v>0</v>
      </c>
      <c r="O56">
        <v>0</v>
      </c>
      <c r="P56">
        <v>9786.2999999999993</v>
      </c>
      <c r="Q56">
        <v>9987.9</v>
      </c>
      <c r="R56">
        <v>1000</v>
      </c>
      <c r="S56">
        <v>201600</v>
      </c>
      <c r="T56" s="4">
        <v>0</v>
      </c>
      <c r="U56" s="4">
        <v>0</v>
      </c>
      <c r="V56">
        <f>(Table1[[#This Row],[IMPORTED ENERGY]])+Table1[[#This Row],[CONSUMPTION Q=(O-N)*P]]-Table1[[#This Row],[EXPORTED ENERGY]]</f>
        <v>201600</v>
      </c>
      <c r="W56">
        <v>173735</v>
      </c>
      <c r="X56">
        <v>0</v>
      </c>
      <c r="Y56">
        <v>173735</v>
      </c>
      <c r="Z56">
        <v>13.82</v>
      </c>
      <c r="AA56">
        <f>Table1[[#This Row],[TOTAL SALES W=U+V]]/Table1[[#This Row],[NET CONSUMPTION T=Q+R-S]]*100</f>
        <v>86.178075396825392</v>
      </c>
      <c r="AB56">
        <f>100-Table1[[#This Row],[T AND D LOSS X=(T-W/T)*101]]</f>
        <v>13.821924603174608</v>
      </c>
      <c r="AC56">
        <v>1640797.6</v>
      </c>
      <c r="AD56">
        <v>981803.68</v>
      </c>
      <c r="AE56">
        <v>0.86180000000000001</v>
      </c>
      <c r="AF56">
        <v>0.59840000000000004</v>
      </c>
      <c r="AG56">
        <v>8.27</v>
      </c>
      <c r="AJ56" t="s">
        <v>80</v>
      </c>
    </row>
    <row r="57" spans="1:36" x14ac:dyDescent="0.25">
      <c r="A57">
        <v>67</v>
      </c>
      <c r="B57" t="s">
        <v>85</v>
      </c>
      <c r="C57" t="s">
        <v>86</v>
      </c>
      <c r="D57" t="s">
        <v>87</v>
      </c>
      <c r="E57" t="s">
        <v>89</v>
      </c>
      <c r="F57" t="s">
        <v>87</v>
      </c>
      <c r="H57" t="s">
        <v>186</v>
      </c>
      <c r="I57" t="s">
        <v>92</v>
      </c>
      <c r="J57" t="s">
        <v>187</v>
      </c>
      <c r="K57">
        <v>1666</v>
      </c>
      <c r="L57">
        <v>1666</v>
      </c>
      <c r="M57">
        <v>0</v>
      </c>
      <c r="N57">
        <v>0</v>
      </c>
      <c r="O57">
        <v>0</v>
      </c>
      <c r="P57">
        <v>402.56200000000001</v>
      </c>
      <c r="Q57">
        <v>407.97300000000001</v>
      </c>
      <c r="R57">
        <v>20000</v>
      </c>
      <c r="S57">
        <v>108220</v>
      </c>
      <c r="T57" s="4">
        <v>60000</v>
      </c>
      <c r="U57" s="4">
        <v>0</v>
      </c>
      <c r="V57">
        <f>(Table1[[#This Row],[IMPORTED ENERGY]])+Table1[[#This Row],[CONSUMPTION Q=(O-N)*P]]-Table1[[#This Row],[EXPORTED ENERGY]]</f>
        <v>168220</v>
      </c>
      <c r="W57">
        <v>149959.9</v>
      </c>
      <c r="X57">
        <v>0</v>
      </c>
      <c r="Y57">
        <v>149959.9</v>
      </c>
      <c r="Z57">
        <v>-38.57</v>
      </c>
      <c r="AA57">
        <f>Table1[[#This Row],[TOTAL SALES W=U+V]]/Table1[[#This Row],[NET CONSUMPTION T=Q+R-S]]*100</f>
        <v>89.145107597194155</v>
      </c>
      <c r="AB57">
        <f>100-Table1[[#This Row],[T AND D LOSS X=(T-W/T)*101]]</f>
        <v>10.854892402805845</v>
      </c>
      <c r="AC57">
        <v>1602428.69</v>
      </c>
      <c r="AD57">
        <v>1635291.01</v>
      </c>
      <c r="AE57">
        <v>1.3856999999999999</v>
      </c>
      <c r="AF57">
        <v>1.0205</v>
      </c>
      <c r="AG57">
        <v>-39.36</v>
      </c>
      <c r="AJ57" t="s">
        <v>80</v>
      </c>
    </row>
    <row r="58" spans="1:36" x14ac:dyDescent="0.25">
      <c r="A58">
        <v>68</v>
      </c>
      <c r="B58" t="s">
        <v>85</v>
      </c>
      <c r="C58" t="s">
        <v>86</v>
      </c>
      <c r="D58" t="s">
        <v>87</v>
      </c>
      <c r="E58" t="s">
        <v>89</v>
      </c>
      <c r="F58" t="s">
        <v>87</v>
      </c>
      <c r="H58" t="s">
        <v>188</v>
      </c>
      <c r="I58" t="s">
        <v>78</v>
      </c>
      <c r="J58" t="s">
        <v>189</v>
      </c>
      <c r="K58">
        <v>465</v>
      </c>
      <c r="L58">
        <v>465</v>
      </c>
      <c r="M58">
        <v>0</v>
      </c>
      <c r="N58">
        <v>465</v>
      </c>
      <c r="O58">
        <v>0</v>
      </c>
      <c r="P58">
        <v>909.85500000000002</v>
      </c>
      <c r="Q58">
        <v>936.18700000000001</v>
      </c>
      <c r="R58">
        <v>20000</v>
      </c>
      <c r="S58">
        <v>526640</v>
      </c>
      <c r="T58" s="4">
        <v>0</v>
      </c>
      <c r="U58" s="4">
        <v>0</v>
      </c>
      <c r="V58">
        <f>(Table1[[#This Row],[IMPORTED ENERGY]])+Table1[[#This Row],[CONSUMPTION Q=(O-N)*P]]-Table1[[#This Row],[EXPORTED ENERGY]]</f>
        <v>526640</v>
      </c>
      <c r="W58">
        <v>0</v>
      </c>
      <c r="X58">
        <v>476610.005</v>
      </c>
      <c r="Y58">
        <v>476610.005</v>
      </c>
      <c r="Z58">
        <v>9.5</v>
      </c>
      <c r="AA58">
        <f>Table1[[#This Row],[TOTAL SALES W=U+V]]/Table1[[#This Row],[NET CONSUMPTION T=Q+R-S]]*100</f>
        <v>90.500152855840795</v>
      </c>
      <c r="AB58">
        <f>100-Table1[[#This Row],[T AND D LOSS X=(T-W/T)*101]]</f>
        <v>9.4998471441592045</v>
      </c>
      <c r="AC58">
        <v>2797699.13</v>
      </c>
      <c r="AD58">
        <v>5595399.3859999999</v>
      </c>
      <c r="AE58">
        <v>0.90500000000000003</v>
      </c>
      <c r="AF58">
        <v>2</v>
      </c>
      <c r="AG58">
        <v>19</v>
      </c>
      <c r="AJ58" t="s">
        <v>80</v>
      </c>
    </row>
    <row r="59" spans="1:36" x14ac:dyDescent="0.25">
      <c r="A59">
        <v>71</v>
      </c>
      <c r="B59" t="s">
        <v>85</v>
      </c>
      <c r="C59" t="s">
        <v>86</v>
      </c>
      <c r="D59" t="s">
        <v>87</v>
      </c>
      <c r="E59" t="s">
        <v>89</v>
      </c>
      <c r="F59" t="s">
        <v>87</v>
      </c>
      <c r="H59" t="s">
        <v>190</v>
      </c>
      <c r="I59" t="s">
        <v>78</v>
      </c>
      <c r="J59" t="s">
        <v>191</v>
      </c>
      <c r="K59">
        <v>448</v>
      </c>
      <c r="L59">
        <v>448</v>
      </c>
      <c r="M59">
        <v>0</v>
      </c>
      <c r="N59">
        <v>448</v>
      </c>
      <c r="O59">
        <v>0</v>
      </c>
      <c r="P59">
        <v>944.63599999999997</v>
      </c>
      <c r="Q59">
        <v>988.07299999999998</v>
      </c>
      <c r="R59">
        <v>20000</v>
      </c>
      <c r="S59">
        <v>868740</v>
      </c>
      <c r="T59" s="4">
        <v>40000</v>
      </c>
      <c r="U59" s="4">
        <v>0</v>
      </c>
      <c r="V59">
        <f>(Table1[[#This Row],[IMPORTED ENERGY]])+Table1[[#This Row],[CONSUMPTION Q=(O-N)*P]]-Table1[[#This Row],[EXPORTED ENERGY]]</f>
        <v>908740</v>
      </c>
      <c r="W59">
        <v>0</v>
      </c>
      <c r="X59">
        <v>768900</v>
      </c>
      <c r="Y59">
        <v>768900</v>
      </c>
      <c r="Z59">
        <v>11.49</v>
      </c>
      <c r="AA59">
        <f>Table1[[#This Row],[TOTAL SALES W=U+V]]/Table1[[#This Row],[NET CONSUMPTION T=Q+R-S]]*100</f>
        <v>84.611660100798915</v>
      </c>
      <c r="AB59">
        <f>100-Table1[[#This Row],[T AND D LOSS X=(T-W/T)*101]]</f>
        <v>15.388339899201085</v>
      </c>
      <c r="AC59">
        <v>4513443</v>
      </c>
      <c r="AD59">
        <v>9026886</v>
      </c>
      <c r="AE59">
        <v>0.8851</v>
      </c>
      <c r="AF59">
        <v>2</v>
      </c>
      <c r="AG59">
        <v>22.98</v>
      </c>
      <c r="AJ59" t="s">
        <v>80</v>
      </c>
    </row>
    <row r="60" spans="1:36" x14ac:dyDescent="0.25">
      <c r="A60">
        <v>72</v>
      </c>
      <c r="B60" t="s">
        <v>85</v>
      </c>
      <c r="C60" t="s">
        <v>86</v>
      </c>
      <c r="D60" t="s">
        <v>87</v>
      </c>
      <c r="E60" t="s">
        <v>89</v>
      </c>
      <c r="F60" t="s">
        <v>87</v>
      </c>
      <c r="H60" t="s">
        <v>192</v>
      </c>
      <c r="I60" t="s">
        <v>78</v>
      </c>
      <c r="J60" t="s">
        <v>193</v>
      </c>
      <c r="K60">
        <v>406</v>
      </c>
      <c r="L60">
        <v>406</v>
      </c>
      <c r="M60">
        <v>0</v>
      </c>
      <c r="N60">
        <v>406</v>
      </c>
      <c r="O60">
        <v>0</v>
      </c>
      <c r="P60">
        <v>814.15</v>
      </c>
      <c r="Q60">
        <v>833.28700000000003</v>
      </c>
      <c r="R60">
        <v>20000</v>
      </c>
      <c r="S60">
        <v>382740</v>
      </c>
      <c r="T60" s="4">
        <v>0</v>
      </c>
      <c r="U60" s="4">
        <v>0</v>
      </c>
      <c r="V60">
        <f>(Table1[[#This Row],[IMPORTED ENERGY]])+Table1[[#This Row],[CONSUMPTION Q=(O-N)*P]]-Table1[[#This Row],[EXPORTED ENERGY]]</f>
        <v>382740</v>
      </c>
      <c r="W60">
        <v>0</v>
      </c>
      <c r="X60">
        <v>346379.73200000002</v>
      </c>
      <c r="Y60">
        <v>346379.73200000002</v>
      </c>
      <c r="Z60">
        <v>9.5</v>
      </c>
      <c r="AA60">
        <f>Table1[[#This Row],[TOTAL SALES W=U+V]]/Table1[[#This Row],[NET CONSUMPTION T=Q+R-S]]*100</f>
        <v>90.500008360767097</v>
      </c>
      <c r="AB60">
        <f>100-Table1[[#This Row],[T AND D LOSS X=(T-W/T)*101]]</f>
        <v>9.4999916392329027</v>
      </c>
      <c r="AC60">
        <v>2033249.43</v>
      </c>
      <c r="AD60">
        <v>4066497.6719999998</v>
      </c>
      <c r="AE60">
        <v>0.90500000000000003</v>
      </c>
      <c r="AF60">
        <v>2</v>
      </c>
      <c r="AG60">
        <v>19</v>
      </c>
      <c r="AJ60" t="s">
        <v>80</v>
      </c>
    </row>
    <row r="61" spans="1:36" x14ac:dyDescent="0.25">
      <c r="A61">
        <v>73</v>
      </c>
      <c r="B61" t="s">
        <v>85</v>
      </c>
      <c r="C61" t="s">
        <v>86</v>
      </c>
      <c r="D61" t="s">
        <v>87</v>
      </c>
      <c r="E61" t="s">
        <v>89</v>
      </c>
      <c r="F61" t="s">
        <v>87</v>
      </c>
      <c r="H61" t="s">
        <v>194</v>
      </c>
      <c r="I61" t="s">
        <v>195</v>
      </c>
      <c r="J61" t="s">
        <v>196</v>
      </c>
      <c r="K61">
        <v>70</v>
      </c>
      <c r="L61">
        <v>70</v>
      </c>
      <c r="M61">
        <v>0</v>
      </c>
      <c r="N61">
        <v>0</v>
      </c>
      <c r="O61">
        <v>0</v>
      </c>
      <c r="P61">
        <v>406.85199999999998</v>
      </c>
      <c r="Q61">
        <v>406.85199999999998</v>
      </c>
      <c r="R61">
        <v>15000</v>
      </c>
      <c r="S61">
        <v>0</v>
      </c>
      <c r="T61" s="4">
        <v>34400</v>
      </c>
      <c r="U61" s="4">
        <v>0</v>
      </c>
      <c r="V61">
        <f>(Table1[[#This Row],[IMPORTED ENERGY]])+Table1[[#This Row],[CONSUMPTION Q=(O-N)*P]]-Table1[[#This Row],[EXPORTED ENERGY]]</f>
        <v>34400</v>
      </c>
      <c r="W61">
        <v>32762.65</v>
      </c>
      <c r="X61">
        <v>0</v>
      </c>
      <c r="Y61">
        <v>32762.65</v>
      </c>
      <c r="Z61">
        <v>-3276265</v>
      </c>
      <c r="AA61">
        <f>Table1[[#This Row],[TOTAL SALES W=U+V]]/Table1[[#This Row],[NET CONSUMPTION T=Q+R-S]]*100</f>
        <v>95.240261627906989</v>
      </c>
      <c r="AB61">
        <f>100-Table1[[#This Row],[T AND D LOSS X=(T-W/T)*101]]</f>
        <v>4.7597383720930111</v>
      </c>
      <c r="AC61">
        <v>475375.03</v>
      </c>
      <c r="AD61">
        <v>1545338.03</v>
      </c>
      <c r="AE61">
        <v>0</v>
      </c>
      <c r="AF61">
        <v>3.2507999999999999</v>
      </c>
      <c r="AG61">
        <v>325.08</v>
      </c>
      <c r="AJ61" t="s">
        <v>80</v>
      </c>
    </row>
    <row r="62" spans="1:36" x14ac:dyDescent="0.25">
      <c r="A62">
        <v>75</v>
      </c>
      <c r="B62" t="s">
        <v>85</v>
      </c>
      <c r="C62" t="s">
        <v>86</v>
      </c>
      <c r="D62" t="s">
        <v>87</v>
      </c>
      <c r="E62" t="s">
        <v>89</v>
      </c>
      <c r="F62" t="s">
        <v>87</v>
      </c>
      <c r="H62" t="s">
        <v>197</v>
      </c>
      <c r="I62" t="s">
        <v>92</v>
      </c>
      <c r="J62" t="s">
        <v>198</v>
      </c>
      <c r="K62">
        <v>154</v>
      </c>
      <c r="L62">
        <v>154</v>
      </c>
      <c r="M62">
        <v>0</v>
      </c>
      <c r="N62">
        <v>0</v>
      </c>
      <c r="O62">
        <v>0</v>
      </c>
      <c r="P62">
        <v>356.41899999999998</v>
      </c>
      <c r="Q62">
        <v>368.80799999999999</v>
      </c>
      <c r="R62">
        <v>20000</v>
      </c>
      <c r="S62">
        <v>247780</v>
      </c>
      <c r="T62" s="4">
        <v>0</v>
      </c>
      <c r="U62" s="4">
        <v>236500</v>
      </c>
      <c r="V62">
        <f>(Table1[[#This Row],[IMPORTED ENERGY]])+Table1[[#This Row],[CONSUMPTION Q=(O-N)*P]]-Table1[[#This Row],[EXPORTED ENERGY]]</f>
        <v>11280</v>
      </c>
      <c r="W62">
        <v>10425</v>
      </c>
      <c r="X62">
        <v>0</v>
      </c>
      <c r="Y62">
        <v>10425</v>
      </c>
      <c r="Z62">
        <v>95.79</v>
      </c>
      <c r="AA62">
        <f>Table1[[#This Row],[TOTAL SALES W=U+V]]/Table1[[#This Row],[NET CONSUMPTION T=Q+R-S]]*100</f>
        <v>92.420212765957444</v>
      </c>
      <c r="AB62">
        <f>100-Table1[[#This Row],[T AND D LOSS X=(T-W/T)*101]]</f>
        <v>7.5797872340425556</v>
      </c>
      <c r="AC62">
        <v>98247.9</v>
      </c>
      <c r="AD62">
        <v>121730.9</v>
      </c>
      <c r="AE62">
        <v>4.2099999999999999E-2</v>
      </c>
      <c r="AF62">
        <v>1.2390000000000001</v>
      </c>
      <c r="AG62">
        <v>118.68</v>
      </c>
      <c r="AJ62" t="s">
        <v>80</v>
      </c>
    </row>
    <row r="63" spans="1:36" x14ac:dyDescent="0.25">
      <c r="A63">
        <v>76</v>
      </c>
      <c r="B63" t="s">
        <v>85</v>
      </c>
      <c r="C63" t="s">
        <v>86</v>
      </c>
      <c r="D63" t="s">
        <v>87</v>
      </c>
      <c r="E63" t="s">
        <v>89</v>
      </c>
      <c r="F63" t="s">
        <v>87</v>
      </c>
      <c r="H63" t="s">
        <v>199</v>
      </c>
      <c r="I63" t="s">
        <v>78</v>
      </c>
      <c r="J63" t="s">
        <v>200</v>
      </c>
      <c r="K63">
        <v>413</v>
      </c>
      <c r="L63">
        <v>413</v>
      </c>
      <c r="M63">
        <v>0</v>
      </c>
      <c r="N63">
        <v>412</v>
      </c>
      <c r="O63">
        <v>0</v>
      </c>
      <c r="P63">
        <v>833.49800000000005</v>
      </c>
      <c r="Q63">
        <v>859.45899999999995</v>
      </c>
      <c r="R63">
        <v>20000</v>
      </c>
      <c r="S63">
        <v>519220</v>
      </c>
      <c r="T63" s="4">
        <v>20000</v>
      </c>
      <c r="U63" s="4">
        <v>0</v>
      </c>
      <c r="V63">
        <f>(Table1[[#This Row],[IMPORTED ENERGY]])+Table1[[#This Row],[CONSUMPTION Q=(O-N)*P]]-Table1[[#This Row],[EXPORTED ENERGY]]</f>
        <v>539220</v>
      </c>
      <c r="W63">
        <v>3</v>
      </c>
      <c r="X63">
        <v>469892.79399999999</v>
      </c>
      <c r="Y63">
        <v>469895.79399999999</v>
      </c>
      <c r="Z63">
        <v>9.5</v>
      </c>
      <c r="AA63">
        <f>Table1[[#This Row],[TOTAL SALES W=U+V]]/Table1[[#This Row],[NET CONSUMPTION T=Q+R-S]]*100</f>
        <v>87.143613738362831</v>
      </c>
      <c r="AB63">
        <f>100-Table1[[#This Row],[T AND D LOSS X=(T-W/T)*101]]</f>
        <v>12.856386261637169</v>
      </c>
      <c r="AC63">
        <v>2758418.18</v>
      </c>
      <c r="AD63">
        <v>5518271.7800000003</v>
      </c>
      <c r="AE63">
        <v>0.90500000000000003</v>
      </c>
      <c r="AF63">
        <v>2.0005000000000002</v>
      </c>
      <c r="AG63">
        <v>19</v>
      </c>
      <c r="AJ63" t="s">
        <v>80</v>
      </c>
    </row>
    <row r="64" spans="1:36" x14ac:dyDescent="0.25">
      <c r="A64">
        <v>77</v>
      </c>
      <c r="B64" t="s">
        <v>85</v>
      </c>
      <c r="C64" t="s">
        <v>86</v>
      </c>
      <c r="D64" t="s">
        <v>87</v>
      </c>
      <c r="E64" t="s">
        <v>89</v>
      </c>
      <c r="F64" t="s">
        <v>87</v>
      </c>
      <c r="H64" t="s">
        <v>201</v>
      </c>
      <c r="I64" t="s">
        <v>78</v>
      </c>
      <c r="J64" t="s">
        <v>202</v>
      </c>
      <c r="K64">
        <v>209</v>
      </c>
      <c r="L64">
        <v>209</v>
      </c>
      <c r="M64">
        <v>0</v>
      </c>
      <c r="N64">
        <v>209</v>
      </c>
      <c r="O64">
        <v>0</v>
      </c>
      <c r="P64">
        <v>880.81299999999999</v>
      </c>
      <c r="Q64">
        <v>901.71100000000001</v>
      </c>
      <c r="R64">
        <v>20000</v>
      </c>
      <c r="S64">
        <v>417960</v>
      </c>
      <c r="T64" s="4">
        <v>20000</v>
      </c>
      <c r="U64" s="4">
        <v>0</v>
      </c>
      <c r="V64">
        <f>(Table1[[#This Row],[IMPORTED ENERGY]])+Table1[[#This Row],[CONSUMPTION Q=(O-N)*P]]-Table1[[#This Row],[EXPORTED ENERGY]]</f>
        <v>437960</v>
      </c>
      <c r="W64">
        <v>0</v>
      </c>
      <c r="X64">
        <v>378253.37099999998</v>
      </c>
      <c r="Y64">
        <v>378253.37099999998</v>
      </c>
      <c r="Z64">
        <v>9.5</v>
      </c>
      <c r="AA64">
        <f>Table1[[#This Row],[TOTAL SALES W=U+V]]/Table1[[#This Row],[NET CONSUMPTION T=Q+R-S]]*100</f>
        <v>86.367104530094068</v>
      </c>
      <c r="AB64">
        <f>100-Table1[[#This Row],[T AND D LOSS X=(T-W/T)*101]]</f>
        <v>13.632895469905932</v>
      </c>
      <c r="AC64">
        <v>2220346.87</v>
      </c>
      <c r="AD64">
        <v>4440694.1730000004</v>
      </c>
      <c r="AE64">
        <v>0.90500000000000003</v>
      </c>
      <c r="AF64">
        <v>2</v>
      </c>
      <c r="AG64">
        <v>19</v>
      </c>
      <c r="AJ64" t="s">
        <v>80</v>
      </c>
    </row>
    <row r="65" spans="1:36" x14ac:dyDescent="0.25">
      <c r="A65">
        <v>78</v>
      </c>
      <c r="B65" t="s">
        <v>85</v>
      </c>
      <c r="C65" t="s">
        <v>86</v>
      </c>
      <c r="D65" t="s">
        <v>87</v>
      </c>
      <c r="E65" t="s">
        <v>89</v>
      </c>
      <c r="F65" t="s">
        <v>87</v>
      </c>
      <c r="H65" t="s">
        <v>203</v>
      </c>
      <c r="I65" t="s">
        <v>78</v>
      </c>
      <c r="J65" t="s">
        <v>204</v>
      </c>
      <c r="K65">
        <v>341</v>
      </c>
      <c r="L65">
        <v>341</v>
      </c>
      <c r="M65">
        <v>0</v>
      </c>
      <c r="N65">
        <v>341</v>
      </c>
      <c r="O65">
        <v>0</v>
      </c>
      <c r="P65">
        <v>918.78800000000001</v>
      </c>
      <c r="Q65">
        <v>971.53499999999997</v>
      </c>
      <c r="R65">
        <v>20000</v>
      </c>
      <c r="S65">
        <v>1054940</v>
      </c>
      <c r="T65" s="4">
        <v>0</v>
      </c>
      <c r="U65" s="4">
        <v>0</v>
      </c>
      <c r="V65">
        <f>(Table1[[#This Row],[IMPORTED ENERGY]])+Table1[[#This Row],[CONSUMPTION Q=(O-N)*P]]-Table1[[#This Row],[EXPORTED ENERGY]]</f>
        <v>1054940</v>
      </c>
      <c r="W65">
        <v>0</v>
      </c>
      <c r="X65">
        <v>626000</v>
      </c>
      <c r="Y65">
        <v>626000</v>
      </c>
      <c r="Z65">
        <v>40.659999999999997</v>
      </c>
      <c r="AA65">
        <f>Table1[[#This Row],[TOTAL SALES W=U+V]]/Table1[[#This Row],[NET CONSUMPTION T=Q+R-S]]*100</f>
        <v>59.339867670199254</v>
      </c>
      <c r="AB65">
        <f>100-Table1[[#This Row],[T AND D LOSS X=(T-W/T)*101]]</f>
        <v>40.660132329800746</v>
      </c>
      <c r="AC65">
        <v>3674620</v>
      </c>
      <c r="AD65">
        <v>7349240</v>
      </c>
      <c r="AE65">
        <v>0.59340000000000004</v>
      </c>
      <c r="AF65">
        <v>2</v>
      </c>
      <c r="AG65">
        <v>81.319999999999993</v>
      </c>
      <c r="AJ65" t="s">
        <v>80</v>
      </c>
    </row>
    <row r="66" spans="1:36" x14ac:dyDescent="0.25">
      <c r="A66">
        <v>79</v>
      </c>
      <c r="B66" t="s">
        <v>85</v>
      </c>
      <c r="C66" t="s">
        <v>86</v>
      </c>
      <c r="D66" t="s">
        <v>87</v>
      </c>
      <c r="E66" t="s">
        <v>89</v>
      </c>
      <c r="F66" t="s">
        <v>87</v>
      </c>
      <c r="H66" t="s">
        <v>205</v>
      </c>
      <c r="I66" t="s">
        <v>90</v>
      </c>
      <c r="J66" t="s">
        <v>206</v>
      </c>
      <c r="K66">
        <v>0</v>
      </c>
      <c r="L66">
        <v>0</v>
      </c>
      <c r="M66">
        <v>0</v>
      </c>
      <c r="N66">
        <v>0</v>
      </c>
      <c r="O66">
        <v>0</v>
      </c>
      <c r="P66">
        <v>1030.9949999999999</v>
      </c>
      <c r="Q66">
        <v>1074.9659999999999</v>
      </c>
      <c r="R66">
        <v>20000</v>
      </c>
      <c r="S66">
        <v>879420</v>
      </c>
      <c r="T66" s="4">
        <v>0</v>
      </c>
      <c r="U66" s="4">
        <v>0</v>
      </c>
      <c r="V66">
        <f>(Table1[[#This Row],[IMPORTED ENERGY]])+Table1[[#This Row],[CONSUMPTION Q=(O-N)*P]]-Table1[[#This Row],[EXPORTED ENERGY]]</f>
        <v>879420</v>
      </c>
      <c r="W66">
        <v>0</v>
      </c>
      <c r="X66">
        <v>0</v>
      </c>
      <c r="Y66">
        <v>0</v>
      </c>
      <c r="Z66">
        <v>100</v>
      </c>
      <c r="AA66">
        <f>Table1[[#This Row],[TOTAL SALES W=U+V]]/Table1[[#This Row],[NET CONSUMPTION T=Q+R-S]]*100</f>
        <v>0</v>
      </c>
      <c r="AB66">
        <f>100-Table1[[#This Row],[T AND D LOSS X=(T-W/T)*101]]</f>
        <v>100</v>
      </c>
      <c r="AC66">
        <v>0</v>
      </c>
      <c r="AD66">
        <v>0</v>
      </c>
      <c r="AE66">
        <v>0</v>
      </c>
      <c r="AF66">
        <v>0</v>
      </c>
      <c r="AG66">
        <v>0</v>
      </c>
      <c r="AJ66" t="s">
        <v>80</v>
      </c>
    </row>
    <row r="67" spans="1:36" x14ac:dyDescent="0.25">
      <c r="A67">
        <v>80</v>
      </c>
      <c r="B67" t="s">
        <v>85</v>
      </c>
      <c r="C67" t="s">
        <v>86</v>
      </c>
      <c r="D67" t="s">
        <v>87</v>
      </c>
      <c r="E67" t="s">
        <v>89</v>
      </c>
      <c r="F67" t="s">
        <v>87</v>
      </c>
      <c r="H67" t="s">
        <v>207</v>
      </c>
      <c r="I67" t="s">
        <v>92</v>
      </c>
      <c r="J67" t="s">
        <v>208</v>
      </c>
      <c r="K67">
        <v>3749</v>
      </c>
      <c r="L67">
        <v>3749</v>
      </c>
      <c r="M67">
        <v>0</v>
      </c>
      <c r="N67">
        <v>0</v>
      </c>
      <c r="O67">
        <v>0</v>
      </c>
      <c r="P67">
        <v>15740.4</v>
      </c>
      <c r="Q67">
        <v>16091.1</v>
      </c>
      <c r="R67">
        <v>1000</v>
      </c>
      <c r="S67">
        <v>350700</v>
      </c>
      <c r="T67" s="4">
        <v>0</v>
      </c>
      <c r="U67" s="4">
        <v>100000</v>
      </c>
      <c r="V67">
        <f>(Table1[[#This Row],[IMPORTED ENERGY]])+Table1[[#This Row],[CONSUMPTION Q=(O-N)*P]]-Table1[[#This Row],[EXPORTED ENERGY]]</f>
        <v>250700</v>
      </c>
      <c r="W67">
        <v>217961.9</v>
      </c>
      <c r="X67">
        <v>0</v>
      </c>
      <c r="Y67">
        <v>217961.9</v>
      </c>
      <c r="Z67">
        <v>37.85</v>
      </c>
      <c r="AA67">
        <f>Table1[[#This Row],[TOTAL SALES W=U+V]]/Table1[[#This Row],[NET CONSUMPTION T=Q+R-S]]*100</f>
        <v>86.941324291982454</v>
      </c>
      <c r="AB67">
        <f>100-Table1[[#This Row],[T AND D LOSS X=(T-W/T)*101]]</f>
        <v>13.058675708017546</v>
      </c>
      <c r="AC67">
        <v>2287005.87</v>
      </c>
      <c r="AD67">
        <v>1868337.62</v>
      </c>
      <c r="AE67">
        <v>0.62150000000000005</v>
      </c>
      <c r="AF67">
        <v>0.81689999999999996</v>
      </c>
      <c r="AG67">
        <v>30.92</v>
      </c>
      <c r="AJ67" t="s">
        <v>80</v>
      </c>
    </row>
    <row r="68" spans="1:36" x14ac:dyDescent="0.25">
      <c r="A68">
        <v>81</v>
      </c>
      <c r="B68" t="s">
        <v>85</v>
      </c>
      <c r="C68" t="s">
        <v>86</v>
      </c>
      <c r="D68" t="s">
        <v>87</v>
      </c>
      <c r="E68" t="s">
        <v>209</v>
      </c>
      <c r="F68" t="s">
        <v>87</v>
      </c>
      <c r="H68" t="s">
        <v>210</v>
      </c>
      <c r="I68" t="s">
        <v>78</v>
      </c>
      <c r="J68" t="s">
        <v>211</v>
      </c>
      <c r="K68">
        <v>113</v>
      </c>
      <c r="L68">
        <v>113</v>
      </c>
      <c r="M68">
        <v>0</v>
      </c>
      <c r="N68">
        <v>113</v>
      </c>
      <c r="O68">
        <v>0</v>
      </c>
      <c r="P68">
        <v>5872.8</v>
      </c>
      <c r="Q68">
        <v>6050.4</v>
      </c>
      <c r="R68">
        <v>2000</v>
      </c>
      <c r="S68">
        <v>355200</v>
      </c>
      <c r="T68" s="4">
        <v>0</v>
      </c>
      <c r="U68" s="4">
        <v>0</v>
      </c>
      <c r="V68">
        <f>(Table1[[#This Row],[IMPORTED ENERGY]])+Table1[[#This Row],[CONSUMPTION Q=(O-N)*P]]-Table1[[#This Row],[EXPORTED ENERGY]]</f>
        <v>355200</v>
      </c>
      <c r="W68">
        <v>0</v>
      </c>
      <c r="X68">
        <v>185900</v>
      </c>
      <c r="Y68">
        <v>185900</v>
      </c>
      <c r="Z68">
        <v>47.66</v>
      </c>
      <c r="AA68">
        <f>Table1[[#This Row],[TOTAL SALES W=U+V]]/Table1[[#This Row],[NET CONSUMPTION T=Q+R-S]]*100</f>
        <v>52.336711711711715</v>
      </c>
      <c r="AB68">
        <f>100-Table1[[#This Row],[T AND D LOSS X=(T-W/T)*101]]</f>
        <v>47.663288288288285</v>
      </c>
      <c r="AC68">
        <v>1091233</v>
      </c>
      <c r="AD68">
        <v>2182466</v>
      </c>
      <c r="AE68">
        <v>0.52339999999999998</v>
      </c>
      <c r="AF68">
        <v>2</v>
      </c>
      <c r="AG68">
        <v>95.32</v>
      </c>
      <c r="AJ68" t="s">
        <v>80</v>
      </c>
    </row>
    <row r="69" spans="1:36" x14ac:dyDescent="0.25">
      <c r="A69">
        <v>82</v>
      </c>
      <c r="B69" t="s">
        <v>85</v>
      </c>
      <c r="C69" t="s">
        <v>86</v>
      </c>
      <c r="D69" t="s">
        <v>87</v>
      </c>
      <c r="E69" t="s">
        <v>209</v>
      </c>
      <c r="F69" t="s">
        <v>87</v>
      </c>
      <c r="H69" t="s">
        <v>212</v>
      </c>
      <c r="I69" t="s">
        <v>78</v>
      </c>
      <c r="J69" t="s">
        <v>213</v>
      </c>
      <c r="K69">
        <v>180</v>
      </c>
      <c r="L69">
        <v>180</v>
      </c>
      <c r="M69">
        <v>0</v>
      </c>
      <c r="N69">
        <v>180</v>
      </c>
      <c r="O69">
        <v>0</v>
      </c>
      <c r="P69">
        <v>7077.8</v>
      </c>
      <c r="Q69">
        <v>7297.5</v>
      </c>
      <c r="R69">
        <v>2000</v>
      </c>
      <c r="S69">
        <v>439400</v>
      </c>
      <c r="T69" s="4">
        <v>0</v>
      </c>
      <c r="U69" s="4">
        <v>0</v>
      </c>
      <c r="V69">
        <f>(Table1[[#This Row],[IMPORTED ENERGY]])+Table1[[#This Row],[CONSUMPTION Q=(O-N)*P]]-Table1[[#This Row],[EXPORTED ENERGY]]</f>
        <v>439400</v>
      </c>
      <c r="W69">
        <v>0</v>
      </c>
      <c r="X69">
        <v>304100</v>
      </c>
      <c r="Y69">
        <v>304100</v>
      </c>
      <c r="Z69">
        <v>30.79</v>
      </c>
      <c r="AA69">
        <f>Table1[[#This Row],[TOTAL SALES W=U+V]]/Table1[[#This Row],[NET CONSUMPTION T=Q+R-S]]*100</f>
        <v>69.208010923987246</v>
      </c>
      <c r="AB69">
        <f>100-Table1[[#This Row],[T AND D LOSS X=(T-W/T)*101]]</f>
        <v>30.791989076012754</v>
      </c>
      <c r="AC69">
        <v>1785067</v>
      </c>
      <c r="AD69">
        <v>3570134</v>
      </c>
      <c r="AE69">
        <v>0.69210000000000005</v>
      </c>
      <c r="AF69">
        <v>2</v>
      </c>
      <c r="AG69">
        <v>61.58</v>
      </c>
      <c r="AJ69" t="s">
        <v>80</v>
      </c>
    </row>
    <row r="70" spans="1:36" x14ac:dyDescent="0.25">
      <c r="A70">
        <v>83</v>
      </c>
      <c r="B70" t="s">
        <v>85</v>
      </c>
      <c r="C70" t="s">
        <v>86</v>
      </c>
      <c r="D70" t="s">
        <v>87</v>
      </c>
      <c r="E70" t="s">
        <v>209</v>
      </c>
      <c r="F70" t="s">
        <v>87</v>
      </c>
      <c r="H70" t="s">
        <v>214</v>
      </c>
      <c r="I70" t="s">
        <v>78</v>
      </c>
      <c r="J70" t="s">
        <v>215</v>
      </c>
      <c r="K70">
        <v>143</v>
      </c>
      <c r="L70">
        <v>143</v>
      </c>
      <c r="M70">
        <v>0</v>
      </c>
      <c r="N70">
        <v>143</v>
      </c>
      <c r="O70">
        <v>0</v>
      </c>
      <c r="P70">
        <v>4306.1000000000004</v>
      </c>
      <c r="Q70">
        <v>4447.7</v>
      </c>
      <c r="R70">
        <v>2000</v>
      </c>
      <c r="S70">
        <v>283200</v>
      </c>
      <c r="T70" s="4">
        <v>0</v>
      </c>
      <c r="U70" s="4">
        <v>0</v>
      </c>
      <c r="V70">
        <f>(Table1[[#This Row],[IMPORTED ENERGY]])+Table1[[#This Row],[CONSUMPTION Q=(O-N)*P]]-Table1[[#This Row],[EXPORTED ENERGY]]</f>
        <v>283200</v>
      </c>
      <c r="W70">
        <v>0</v>
      </c>
      <c r="X70">
        <v>238900</v>
      </c>
      <c r="Y70">
        <v>238900</v>
      </c>
      <c r="Z70">
        <v>15.64</v>
      </c>
      <c r="AA70">
        <f>Table1[[#This Row],[TOTAL SALES W=U+V]]/Table1[[#This Row],[NET CONSUMPTION T=Q+R-S]]*100</f>
        <v>84.35734463276836</v>
      </c>
      <c r="AB70">
        <f>100-Table1[[#This Row],[T AND D LOSS X=(T-W/T)*101]]</f>
        <v>15.64265536723164</v>
      </c>
      <c r="AC70">
        <v>1402343</v>
      </c>
      <c r="AD70">
        <v>2804686</v>
      </c>
      <c r="AE70">
        <v>0.84360000000000002</v>
      </c>
      <c r="AF70">
        <v>2</v>
      </c>
      <c r="AG70">
        <v>31.28</v>
      </c>
      <c r="AJ70" t="s">
        <v>80</v>
      </c>
    </row>
    <row r="71" spans="1:36" x14ac:dyDescent="0.25">
      <c r="A71">
        <v>84</v>
      </c>
      <c r="B71" t="s">
        <v>85</v>
      </c>
      <c r="C71" t="s">
        <v>86</v>
      </c>
      <c r="D71" t="s">
        <v>87</v>
      </c>
      <c r="E71" t="s">
        <v>209</v>
      </c>
      <c r="F71" t="s">
        <v>87</v>
      </c>
      <c r="H71" t="s">
        <v>216</v>
      </c>
      <c r="I71" t="s">
        <v>78</v>
      </c>
      <c r="J71" t="s">
        <v>217</v>
      </c>
      <c r="K71">
        <v>154</v>
      </c>
      <c r="L71">
        <v>154</v>
      </c>
      <c r="M71">
        <v>0</v>
      </c>
      <c r="N71">
        <v>154</v>
      </c>
      <c r="O71">
        <v>0</v>
      </c>
      <c r="P71">
        <v>5714.6</v>
      </c>
      <c r="Q71">
        <v>5940.6</v>
      </c>
      <c r="R71">
        <v>2000</v>
      </c>
      <c r="S71">
        <v>452000</v>
      </c>
      <c r="T71" s="4">
        <v>0</v>
      </c>
      <c r="U71" s="4">
        <v>0</v>
      </c>
      <c r="V71">
        <f>(Table1[[#This Row],[IMPORTED ENERGY]])+Table1[[#This Row],[CONSUMPTION Q=(O-N)*P]]-Table1[[#This Row],[EXPORTED ENERGY]]</f>
        <v>452000</v>
      </c>
      <c r="W71">
        <v>0</v>
      </c>
      <c r="X71">
        <v>272900</v>
      </c>
      <c r="Y71">
        <v>272900</v>
      </c>
      <c r="Z71">
        <v>39.619999999999997</v>
      </c>
      <c r="AA71">
        <f>Table1[[#This Row],[TOTAL SALES W=U+V]]/Table1[[#This Row],[NET CONSUMPTION T=Q+R-S]]*100</f>
        <v>60.376106194690259</v>
      </c>
      <c r="AB71">
        <f>100-Table1[[#This Row],[T AND D LOSS X=(T-W/T)*101]]</f>
        <v>39.623893805309741</v>
      </c>
      <c r="AC71">
        <v>1601923</v>
      </c>
      <c r="AD71">
        <v>3203846</v>
      </c>
      <c r="AE71">
        <v>0.6038</v>
      </c>
      <c r="AF71">
        <v>2</v>
      </c>
      <c r="AG71">
        <v>79.239999999999995</v>
      </c>
      <c r="AJ71" t="s">
        <v>80</v>
      </c>
    </row>
    <row r="73" spans="1:36" x14ac:dyDescent="0.25">
      <c r="U73" s="4">
        <f>SUBTOTAL(9,U9:U72)</f>
        <v>846500</v>
      </c>
    </row>
    <row r="75" spans="1:36" x14ac:dyDescent="0.25">
      <c r="T75" s="5">
        <f>SUBTOTAL(9,T9:T74)</f>
        <v>504400</v>
      </c>
      <c r="U75" s="5">
        <f>U73-U62</f>
        <v>610000</v>
      </c>
    </row>
  </sheetData>
  <mergeCells count="41">
    <mergeCell ref="AH7"/>
    <mergeCell ref="AC7"/>
    <mergeCell ref="AD7"/>
    <mergeCell ref="AE7"/>
    <mergeCell ref="AF7"/>
    <mergeCell ref="AG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H1"/>
    <mergeCell ref="A2:AH2"/>
    <mergeCell ref="A3:AH3"/>
    <mergeCell ref="B4"/>
    <mergeCell ref="C4"/>
  </mergeCells>
  <phoneticPr fontId="4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2025-04-05T08:07:20Z</dcterms:created>
  <dcterms:modified xsi:type="dcterms:W3CDTF">2025-04-05T11:59:58Z</dcterms:modified>
</cp:coreProperties>
</file>