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10" windowWidth="28455" windowHeight="11955" activeTab="1"/>
  </bookViews>
  <sheets>
    <sheet name="sheet1" sheetId="2" r:id="rId1"/>
    <sheet name="Sheet2" sheetId="3" r:id="rId2"/>
  </sheets>
  <externalReferences>
    <externalReference r:id="rId3"/>
  </externalReferences>
  <definedNames>
    <definedName name="_xlnm._FilterDatabase" localSheetId="1" hidden="1">Sheet2!$B$2:$AB$84</definedName>
  </definedNames>
  <calcPr calcId="124519"/>
</workbook>
</file>

<file path=xl/calcChain.xml><?xml version="1.0" encoding="utf-8"?>
<calcChain xmlns="http://schemas.openxmlformats.org/spreadsheetml/2006/main">
  <c r="X102" i="2"/>
  <c r="AC102" s="1"/>
  <c r="X101"/>
  <c r="AC101" s="1"/>
  <c r="X100"/>
  <c r="X99"/>
  <c r="AC99" s="1"/>
  <c r="X98"/>
  <c r="AC98" s="1"/>
  <c r="X97"/>
  <c r="AC97" s="1"/>
  <c r="X96"/>
  <c r="AC96" s="1"/>
  <c r="X95"/>
  <c r="AC95" s="1"/>
  <c r="X94"/>
  <c r="AC94" s="1"/>
  <c r="X93"/>
  <c r="AC93" s="1"/>
  <c r="X92"/>
  <c r="AC92" s="1"/>
  <c r="X91"/>
  <c r="AC91" s="1"/>
  <c r="X90"/>
  <c r="AC90" s="1"/>
  <c r="X89"/>
  <c r="AC89" s="1"/>
  <c r="X88"/>
  <c r="AC88" s="1"/>
  <c r="X87"/>
  <c r="AC87" s="1"/>
  <c r="X86"/>
  <c r="AC86" s="1"/>
  <c r="X85"/>
  <c r="AC85" s="1"/>
  <c r="X84"/>
  <c r="AC84" s="1"/>
  <c r="X83"/>
  <c r="AC83" s="1"/>
  <c r="X82"/>
  <c r="AC82" s="1"/>
  <c r="X81"/>
  <c r="AC81" s="1"/>
  <c r="X80"/>
  <c r="AC80" s="1"/>
  <c r="X79"/>
  <c r="AC79" s="1"/>
  <c r="X77"/>
  <c r="X76"/>
  <c r="AC76" s="1"/>
  <c r="X75"/>
  <c r="AC75" s="1"/>
  <c r="X74"/>
  <c r="AC74" s="1"/>
  <c r="X73"/>
  <c r="AC73" s="1"/>
  <c r="X72"/>
  <c r="AC72" s="1"/>
  <c r="X71"/>
  <c r="X70"/>
  <c r="AC70" s="1"/>
  <c r="X69"/>
  <c r="AC69" s="1"/>
  <c r="X68"/>
  <c r="AC68" s="1"/>
  <c r="X67"/>
  <c r="AC67" s="1"/>
  <c r="X66"/>
  <c r="AC66" s="1"/>
  <c r="X65"/>
  <c r="AC65" s="1"/>
  <c r="X64"/>
  <c r="AC64" s="1"/>
  <c r="X63"/>
  <c r="AC63" s="1"/>
  <c r="X62"/>
  <c r="AC62" s="1"/>
  <c r="X61"/>
  <c r="AC61" s="1"/>
  <c r="X60"/>
  <c r="AC60" s="1"/>
  <c r="X59"/>
  <c r="X57"/>
  <c r="AC57" s="1"/>
  <c r="X56"/>
  <c r="AC56" s="1"/>
  <c r="X55"/>
  <c r="AC55" s="1"/>
  <c r="X54"/>
  <c r="AC54" s="1"/>
  <c r="X53"/>
  <c r="AC53" s="1"/>
  <c r="X52"/>
  <c r="AC52" s="1"/>
  <c r="X51"/>
  <c r="X50"/>
  <c r="AC50" s="1"/>
  <c r="X49"/>
  <c r="AC49" s="1"/>
  <c r="X48"/>
  <c r="AC48" s="1"/>
  <c r="X47"/>
  <c r="AC47" s="1"/>
  <c r="X46"/>
  <c r="X44"/>
  <c r="X43"/>
  <c r="AC43" s="1"/>
  <c r="X42"/>
  <c r="AC42" s="1"/>
  <c r="X41"/>
  <c r="AC41" s="1"/>
  <c r="X40"/>
  <c r="AC40" s="1"/>
  <c r="X39"/>
  <c r="X38"/>
  <c r="AC38" s="1"/>
  <c r="X37"/>
  <c r="AC37" s="1"/>
  <c r="X36"/>
  <c r="AC36" s="1"/>
  <c r="X35"/>
  <c r="AC35" s="1"/>
  <c r="X34"/>
  <c r="AC34" s="1"/>
  <c r="X33"/>
  <c r="X32"/>
  <c r="AC32" s="1"/>
  <c r="X31"/>
  <c r="AC31" s="1"/>
  <c r="X30"/>
  <c r="AC30" s="1"/>
  <c r="X28"/>
  <c r="AC28" s="1"/>
  <c r="X27"/>
  <c r="AC27" s="1"/>
  <c r="X26"/>
  <c r="AC26" s="1"/>
  <c r="X25"/>
  <c r="AC25" s="1"/>
  <c r="X24"/>
  <c r="AC24" s="1"/>
  <c r="X23"/>
  <c r="AC23" s="1"/>
  <c r="X22"/>
  <c r="X21"/>
  <c r="AC21" s="1"/>
  <c r="X20"/>
  <c r="AC20" s="1"/>
  <c r="X19"/>
  <c r="AC19" s="1"/>
  <c r="X18"/>
  <c r="AC18" s="1"/>
  <c r="X17"/>
  <c r="X16"/>
  <c r="AC16" s="1"/>
  <c r="X15"/>
  <c r="AC15" s="1"/>
  <c r="X14"/>
  <c r="AC14" s="1"/>
  <c r="X13"/>
  <c r="AC13" s="1"/>
  <c r="X12"/>
  <c r="AC12" s="1"/>
  <c r="X11"/>
  <c r="AC11" s="1"/>
  <c r="X10"/>
  <c r="AC10" s="1"/>
  <c r="AC100"/>
  <c r="AC77"/>
  <c r="AC71"/>
  <c r="AC59"/>
  <c r="AC51"/>
  <c r="AC46"/>
  <c r="AC44"/>
  <c r="AC39"/>
  <c r="AC33"/>
  <c r="AC22"/>
  <c r="AC17"/>
  <c r="U9"/>
  <c r="AB9" s="1"/>
  <c r="U102"/>
  <c r="AB102" s="1"/>
  <c r="U101"/>
  <c r="AB101" s="1"/>
  <c r="U100"/>
  <c r="AB100" s="1"/>
  <c r="AE100" s="1"/>
  <c r="U99"/>
  <c r="AB99" s="1"/>
  <c r="U98"/>
  <c r="AB98" s="1"/>
  <c r="U97"/>
  <c r="AB97" s="1"/>
  <c r="U96"/>
  <c r="AB96" s="1"/>
  <c r="U95"/>
  <c r="AB95" s="1"/>
  <c r="U94"/>
  <c r="AB94" s="1"/>
  <c r="U93"/>
  <c r="AB93" s="1"/>
  <c r="U92"/>
  <c r="AB92" s="1"/>
  <c r="U91"/>
  <c r="AB91" s="1"/>
  <c r="U90"/>
  <c r="AB90" s="1"/>
  <c r="U89"/>
  <c r="AB89" s="1"/>
  <c r="U88"/>
  <c r="AB88" s="1"/>
  <c r="AE88" s="1"/>
  <c r="U87"/>
  <c r="AB87" s="1"/>
  <c r="U86"/>
  <c r="AB86" s="1"/>
  <c r="U85"/>
  <c r="AB85" s="1"/>
  <c r="U84"/>
  <c r="AB84" s="1"/>
  <c r="U83"/>
  <c r="AB83" s="1"/>
  <c r="U82"/>
  <c r="AB82" s="1"/>
  <c r="AE82" s="1"/>
  <c r="U81"/>
  <c r="AB81" s="1"/>
  <c r="U80"/>
  <c r="AB80" s="1"/>
  <c r="U79"/>
  <c r="AB79" s="1"/>
  <c r="U77"/>
  <c r="AB77" s="1"/>
  <c r="AE77" s="1"/>
  <c r="U76"/>
  <c r="AB76" s="1"/>
  <c r="U75"/>
  <c r="AB75" s="1"/>
  <c r="U74"/>
  <c r="AB74" s="1"/>
  <c r="U73"/>
  <c r="AB73" s="1"/>
  <c r="U72"/>
  <c r="AB72" s="1"/>
  <c r="U71"/>
  <c r="AB71" s="1"/>
  <c r="AE71" s="1"/>
  <c r="U70"/>
  <c r="AB70" s="1"/>
  <c r="U69"/>
  <c r="AB69" s="1"/>
  <c r="U68"/>
  <c r="AB68" s="1"/>
  <c r="U67"/>
  <c r="AB67" s="1"/>
  <c r="U66"/>
  <c r="AB66" s="1"/>
  <c r="U65"/>
  <c r="AB65" s="1"/>
  <c r="U64"/>
  <c r="AB64" s="1"/>
  <c r="U63"/>
  <c r="AB63" s="1"/>
  <c r="U62"/>
  <c r="AB62" s="1"/>
  <c r="U61"/>
  <c r="AB61" s="1"/>
  <c r="U60"/>
  <c r="AB60" s="1"/>
  <c r="U59"/>
  <c r="AB59" s="1"/>
  <c r="AE59" s="1"/>
  <c r="U57"/>
  <c r="AB57" s="1"/>
  <c r="AE57" s="1"/>
  <c r="U56"/>
  <c r="AB56" s="1"/>
  <c r="U55"/>
  <c r="AB55" s="1"/>
  <c r="U54"/>
  <c r="AB54" s="1"/>
  <c r="U53"/>
  <c r="AB53" s="1"/>
  <c r="U52"/>
  <c r="AB52" s="1"/>
  <c r="AE52" s="1"/>
  <c r="U51"/>
  <c r="AB51" s="1"/>
  <c r="AE51" s="1"/>
  <c r="U50"/>
  <c r="AB50" s="1"/>
  <c r="U49"/>
  <c r="AB49" s="1"/>
  <c r="U48"/>
  <c r="AB48" s="1"/>
  <c r="U47"/>
  <c r="AB47" s="1"/>
  <c r="AE47" s="1"/>
  <c r="U46"/>
  <c r="AB46" s="1"/>
  <c r="AE46" s="1"/>
  <c r="U44"/>
  <c r="AB44" s="1"/>
  <c r="AE44" s="1"/>
  <c r="U43"/>
  <c r="AB43" s="1"/>
  <c r="U42"/>
  <c r="AB42" s="1"/>
  <c r="U41"/>
  <c r="AB41" s="1"/>
  <c r="U40"/>
  <c r="AB40" s="1"/>
  <c r="U39"/>
  <c r="AB39" s="1"/>
  <c r="U38"/>
  <c r="AB38" s="1"/>
  <c r="U37"/>
  <c r="AB37" s="1"/>
  <c r="U36"/>
  <c r="AB36" s="1"/>
  <c r="U35"/>
  <c r="AB35" s="1"/>
  <c r="U34"/>
  <c r="AB34" s="1"/>
  <c r="U33"/>
  <c r="AB33" s="1"/>
  <c r="U32"/>
  <c r="AB32" s="1"/>
  <c r="AE32" s="1"/>
  <c r="U31"/>
  <c r="AB31" s="1"/>
  <c r="U30"/>
  <c r="AB30" s="1"/>
  <c r="U28"/>
  <c r="AB28" s="1"/>
  <c r="U27"/>
  <c r="AB27" s="1"/>
  <c r="U26"/>
  <c r="AB26" s="1"/>
  <c r="U25"/>
  <c r="AB25" s="1"/>
  <c r="U24"/>
  <c r="AB24" s="1"/>
  <c r="U23"/>
  <c r="AB23" s="1"/>
  <c r="U22"/>
  <c r="AB22" s="1"/>
  <c r="AE22" s="1"/>
  <c r="U21"/>
  <c r="AB21" s="1"/>
  <c r="U20"/>
  <c r="AB20" s="1"/>
  <c r="U19"/>
  <c r="AB19" s="1"/>
  <c r="U18"/>
  <c r="AB18" s="1"/>
  <c r="U17"/>
  <c r="AB17" s="1"/>
  <c r="U16"/>
  <c r="AB16" s="1"/>
  <c r="U15"/>
  <c r="AB15" s="1"/>
  <c r="U14"/>
  <c r="AB14" s="1"/>
  <c r="U13"/>
  <c r="AB13" s="1"/>
  <c r="U12"/>
  <c r="AB12" s="1"/>
  <c r="U11"/>
  <c r="AB11" s="1"/>
  <c r="U10"/>
  <c r="AB10" s="1"/>
  <c r="U29"/>
  <c r="AB29" s="1"/>
  <c r="U45"/>
  <c r="AB45" s="1"/>
  <c r="U58"/>
  <c r="AB58" s="1"/>
  <c r="U78"/>
  <c r="AB78" s="1"/>
  <c r="X9"/>
  <c r="AE9" l="1"/>
  <c r="AE94"/>
  <c r="AE65"/>
  <c r="AE53"/>
  <c r="AE38"/>
  <c r="AE28"/>
  <c r="AE19"/>
  <c r="AE16"/>
  <c r="AE10"/>
  <c r="AE81"/>
  <c r="AE87"/>
  <c r="AE93"/>
  <c r="AE99"/>
  <c r="AE80"/>
  <c r="AE86"/>
  <c r="AE92"/>
  <c r="AE98"/>
  <c r="AE79"/>
  <c r="AE85"/>
  <c r="AE91"/>
  <c r="AE97"/>
  <c r="AE84"/>
  <c r="AE90"/>
  <c r="AE96"/>
  <c r="AE102"/>
  <c r="AE83"/>
  <c r="AE89"/>
  <c r="AE95"/>
  <c r="AE101"/>
  <c r="AE64"/>
  <c r="AE70"/>
  <c r="AE76"/>
  <c r="AE63"/>
  <c r="AE69"/>
  <c r="AE75"/>
  <c r="AE62"/>
  <c r="AE68"/>
  <c r="AE74"/>
  <c r="AE61"/>
  <c r="AE67"/>
  <c r="AE73"/>
  <c r="AE60"/>
  <c r="AE66"/>
  <c r="AE72"/>
  <c r="AE50"/>
  <c r="AE56"/>
  <c r="AE49"/>
  <c r="AE55"/>
  <c r="AE48"/>
  <c r="AE54"/>
  <c r="AE31"/>
  <c r="AE37"/>
  <c r="AE43"/>
  <c r="AE30"/>
  <c r="AE36"/>
  <c r="AE42"/>
  <c r="AE35"/>
  <c r="AE41"/>
  <c r="AE34"/>
  <c r="AE40"/>
  <c r="AE33"/>
  <c r="AE39"/>
  <c r="AE27"/>
  <c r="AE14"/>
  <c r="AE20"/>
  <c r="AE26"/>
  <c r="AE13"/>
  <c r="AE25"/>
  <c r="AE12"/>
  <c r="AE18"/>
  <c r="AE24"/>
  <c r="AE11"/>
  <c r="AE17"/>
  <c r="AE23"/>
  <c r="AE15"/>
  <c r="AE21"/>
  <c r="AC9"/>
</calcChain>
</file>

<file path=xl/sharedStrings.xml><?xml version="1.0" encoding="utf-8"?>
<sst xmlns="http://schemas.openxmlformats.org/spreadsheetml/2006/main" count="1615" uniqueCount="288">
  <si>
    <t>Bangalore Electricity Supply Company Limited (BESCOM)</t>
  </si>
  <si>
    <t>Energy Audit Feeder Wise Report</t>
  </si>
  <si>
    <t>Report for the Period from 01-Mar-2025 to 31-Mar-2025</t>
  </si>
  <si>
    <t xml:space="preserve">Generated By: </t>
  </si>
  <si>
    <t>VENKATASWAMY</t>
  </si>
  <si>
    <t xml:space="preserve">Generated On: </t>
  </si>
  <si>
    <t>05-04-2025 11:22:16</t>
  </si>
  <si>
    <t>Sub-Division:</t>
  </si>
  <si>
    <t>JIGANI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</si>
  <si>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</si>
  <si>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</si>
  <si>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</si>
  <si>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</si>
  <si>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</si>
  <si>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</si>
  <si>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</si>
  <si>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</si>
  <si>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</si>
  <si>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</si>
  <si>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</si>
  <si>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</si>
  <si>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</si>
  <si>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</si>
  <si>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</si>
  <si>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</si>
  <si>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</si>
  <si>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</si>
  <si>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</si>
  <si>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</si>
  <si>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</si>
  <si>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</si>
  <si>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</si>
  <si>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</si>
  <si>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</si>
  <si>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</si>
  <si>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</si>
  <si>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</si>
  <si>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</si>
  <si>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</si>
  <si>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</si>
  <si>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</si>
  <si>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</si>
  <si>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</si>
  <si>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</si>
  <si>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</si>
  <si>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</si>
  <si>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</si>
  <si>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</si>
  <si>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</si>
  <si>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</si>
  <si>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</si>
  <si>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</si>
  <si>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</si>
  <si>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</si>
  <si>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</si>
  <si>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</si>
  <si>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</si>
  <si>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</si>
  <si>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</si>
  <si>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</si>
  <si>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</si>
  <si>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</si>
  <si>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</si>
  <si>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</si>
  <si>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</si>
  <si>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</si>
  <si>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</si>
  <si>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</si>
  <si>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</si>
  <si>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</si>
  <si>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</si>
  <si>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</si>
  <si>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</si>
  <si>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RAMANAGAR</t>
  </si>
  <si>
    <t>CHANDAPURA</t>
  </si>
  <si>
    <t>JIGANI_66</t>
  </si>
  <si>
    <t>F15-JADEMURTHY NJY</t>
  </si>
  <si>
    <t>NJY</t>
  </si>
  <si>
    <t>1220204905030507</t>
  </si>
  <si>
    <t>F63-BRITISH BIOLOGICALS</t>
  </si>
  <si>
    <t>INDUSTRIAL</t>
  </si>
  <si>
    <t>1220204905010119</t>
  </si>
  <si>
    <t>NEW JIGANI_66</t>
  </si>
  <si>
    <t>F43-DELPHI</t>
  </si>
  <si>
    <t>1220204903020305</t>
  </si>
  <si>
    <t>BANNERGHATTAROAD_66</t>
  </si>
  <si>
    <t>F14-LAKSHMIPURA</t>
  </si>
  <si>
    <t>AGRI</t>
  </si>
  <si>
    <t>1220204901010301</t>
  </si>
  <si>
    <t>F16-C.K PALYA</t>
  </si>
  <si>
    <t>MIXED LOAD</t>
  </si>
  <si>
    <t>1220204906010108</t>
  </si>
  <si>
    <t>KUMBARANAHALLI_66</t>
  </si>
  <si>
    <t>F02-SABALA</t>
  </si>
  <si>
    <t>1220204906020102</t>
  </si>
  <si>
    <t>F03-CHARBUJA</t>
  </si>
  <si>
    <t>1220204905010102</t>
  </si>
  <si>
    <t>F29-SINGH-ISPAT</t>
  </si>
  <si>
    <t>1220204905010109</t>
  </si>
  <si>
    <t>JIGANI BOMMASANDRA LINK ROAD_66</t>
  </si>
  <si>
    <t>F05-BANSAL</t>
  </si>
  <si>
    <t>1220204904010104</t>
  </si>
  <si>
    <t>F11-SHARADHA-ENTERPRICES-IPC</t>
  </si>
  <si>
    <t>1220204904020302</t>
  </si>
  <si>
    <t>F36-KOPPA</t>
  </si>
  <si>
    <t>1220204903010106</t>
  </si>
  <si>
    <t>HULIMANGALA_66</t>
  </si>
  <si>
    <t>F02-HULIMANGALA</t>
  </si>
  <si>
    <t>1220204902010103</t>
  </si>
  <si>
    <t>F32-BILL FORGE</t>
  </si>
  <si>
    <t>1220204903010102</t>
  </si>
  <si>
    <t>F44-HIKAL</t>
  </si>
  <si>
    <t>1220204903020306</t>
  </si>
  <si>
    <t>F45-JADE-MURTHY</t>
  </si>
  <si>
    <t>1220204903020307</t>
  </si>
  <si>
    <t>F10-PODU</t>
  </si>
  <si>
    <t>1220204902010101</t>
  </si>
  <si>
    <t>F12-RAJAPURA</t>
  </si>
  <si>
    <t>1220204906010104</t>
  </si>
  <si>
    <t>F62-TATA ADVANCE SYSTEMS</t>
  </si>
  <si>
    <t>1220204905010118</t>
  </si>
  <si>
    <t>F14-DLF</t>
  </si>
  <si>
    <t>DOMESTIC</t>
  </si>
  <si>
    <t>1220204904020307</t>
  </si>
  <si>
    <t>F08-KASARAGUPPE</t>
  </si>
  <si>
    <t>1220204901020303</t>
  </si>
  <si>
    <t>66 KV KTTM OUTGOING LINE</t>
  </si>
  <si>
    <t>NO TYPE</t>
  </si>
  <si>
    <t>1220201904010108</t>
  </si>
  <si>
    <t>F08-AGRI</t>
  </si>
  <si>
    <t>1220204905010115</t>
  </si>
  <si>
    <t>F15-FDI CARE</t>
  </si>
  <si>
    <t>1220204904020308</t>
  </si>
  <si>
    <t>F09-BANNEREGHATTA-NATIONAL-PARK</t>
  </si>
  <si>
    <t>1220204901010104</t>
  </si>
  <si>
    <t>F10-TULASI GRANITES</t>
  </si>
  <si>
    <t>1220204905010111</t>
  </si>
  <si>
    <t>F06-VABHASANDRA</t>
  </si>
  <si>
    <t>1220204905010105</t>
  </si>
  <si>
    <t>F18-BASANTH-BUTTON</t>
  </si>
  <si>
    <t>1220204905020302</t>
  </si>
  <si>
    <t>F06-KIADB</t>
  </si>
  <si>
    <t>1220204904010105</t>
  </si>
  <si>
    <t>F34-KLEN-PACK</t>
  </si>
  <si>
    <t>1220204903010104</t>
  </si>
  <si>
    <t>F37-KIRLOSKAR-TOYOTO</t>
  </si>
  <si>
    <t>1220204903010107</t>
  </si>
  <si>
    <t>F40-VINORAM</t>
  </si>
  <si>
    <t>1220204903020302</t>
  </si>
  <si>
    <t>F03-MANTAPA</t>
  </si>
  <si>
    <t>1220204901020307</t>
  </si>
  <si>
    <t>F05-AMC</t>
  </si>
  <si>
    <t>1220204901010103</t>
  </si>
  <si>
    <t xml:space="preserve">F01-MARGONDANAHALLI </t>
  </si>
  <si>
    <t>1220204902010104</t>
  </si>
  <si>
    <t>F04-SHAKTHI PRECESSION</t>
  </si>
  <si>
    <t>1220204906020104</t>
  </si>
  <si>
    <t>F23-PEARL-POLYMER</t>
  </si>
  <si>
    <t>IDLE</t>
  </si>
  <si>
    <t>1220204905020303</t>
  </si>
  <si>
    <t>ATTIBELE</t>
  </si>
  <si>
    <t>DOMMASANDRA_66</t>
  </si>
  <si>
    <t>F11-NIRANTHARA-JYOTHI</t>
  </si>
  <si>
    <t>1220202903010105</t>
  </si>
  <si>
    <t>F17-ADI PARASHAKTI YELLAMMA</t>
  </si>
  <si>
    <t>1220204905010114</t>
  </si>
  <si>
    <t>F19-MURUDESHWARA GRANITES</t>
  </si>
  <si>
    <t>1220204905020306</t>
  </si>
  <si>
    <t>F20-KRISHNA GRANITE</t>
  </si>
  <si>
    <t>1220204905020304</t>
  </si>
  <si>
    <t>F21-S-B-ROAD</t>
  </si>
  <si>
    <t>1220204905030504</t>
  </si>
  <si>
    <t>F13-DLF APARTMENT</t>
  </si>
  <si>
    <t>1220204904020306</t>
  </si>
  <si>
    <t>F07-ANUGRAHA LAYOUT</t>
  </si>
  <si>
    <t>1220204906010101</t>
  </si>
  <si>
    <t>F14-ARRON-UNIVERSAL</t>
  </si>
  <si>
    <t>1220204905030503</t>
  </si>
  <si>
    <t>F31-APC-II</t>
  </si>
  <si>
    <t>1220204903010101</t>
  </si>
  <si>
    <t>F33-LAMISTICK-APPAREL</t>
  </si>
  <si>
    <t>1220204903010103</t>
  </si>
  <si>
    <t>F35-NISARGA</t>
  </si>
  <si>
    <t>1220204903010105</t>
  </si>
  <si>
    <t>F42-TATA-ADVANCE</t>
  </si>
  <si>
    <t>1220204903020304</t>
  </si>
  <si>
    <t>F07-HULIMANGALA AGRI</t>
  </si>
  <si>
    <t>1220204902020102</t>
  </si>
  <si>
    <t>ANEKAL</t>
  </si>
  <si>
    <t>F26-HINDU-PAPER</t>
  </si>
  <si>
    <t>1220201905030506</t>
  </si>
  <si>
    <t>F11-IP FEEDER</t>
  </si>
  <si>
    <t>1220204905010107</t>
  </si>
  <si>
    <t>F65-JIGANI BMTC DEPOT-27</t>
  </si>
  <si>
    <t>COMMERCIAL</t>
  </si>
  <si>
    <t>1220204905010121</t>
  </si>
  <si>
    <t>F13- BYATARAYANADODDI</t>
  </si>
  <si>
    <t>1220204901020305</t>
  </si>
  <si>
    <t>F15-SHIVANAHALLY NJY</t>
  </si>
  <si>
    <t>1220204901010108</t>
  </si>
  <si>
    <t>F02-HARAPPANAHLLI</t>
  </si>
  <si>
    <t>1220204905010116</t>
  </si>
  <si>
    <t>F26-OTIS</t>
  </si>
  <si>
    <t>1220204905030506</t>
  </si>
  <si>
    <t>F01-NAVYA-LAYOUT</t>
  </si>
  <si>
    <t>1220204904010101</t>
  </si>
  <si>
    <t>F02-AGILA</t>
  </si>
  <si>
    <t>1220204904010106</t>
  </si>
  <si>
    <t>F06-RAGIHALLI</t>
  </si>
  <si>
    <t>1220204901020302</t>
  </si>
  <si>
    <t>F03-NANJAPURA</t>
  </si>
  <si>
    <t>1220204902010106</t>
  </si>
  <si>
    <t>F04-HULLAHALLI GATE</t>
  </si>
  <si>
    <t>1220204902010107</t>
  </si>
  <si>
    <t>F11-SAI BABA TEMPLE ROAD</t>
  </si>
  <si>
    <t>1220204902010102</t>
  </si>
  <si>
    <t>F49-MYLAN</t>
  </si>
  <si>
    <t>1220204903010112</t>
  </si>
  <si>
    <t>F07-HARAGADDE</t>
  </si>
  <si>
    <t>1220204905010106</t>
  </si>
  <si>
    <t>F22-AMBEDKAR INDUSTRIAL 1</t>
  </si>
  <si>
    <t>1220204905030509</t>
  </si>
  <si>
    <t>F25-NANDANAVANA</t>
  </si>
  <si>
    <t>1220204905030505</t>
  </si>
  <si>
    <t>F46-ANAND SWEETS</t>
  </si>
  <si>
    <t>1220204903020308</t>
  </si>
  <si>
    <t>F06-RAMKY ESTATE IND</t>
  </si>
  <si>
    <t>1220204901020108</t>
  </si>
  <si>
    <t>F03-SOPPAHALLI IP</t>
  </si>
  <si>
    <t>1220204906020103</t>
  </si>
  <si>
    <t>ANEKAL_66</t>
  </si>
  <si>
    <t>F02-CHANDAPURA</t>
  </si>
  <si>
    <t>1220201902010102</t>
  </si>
  <si>
    <t>F04-INDALWADI</t>
  </si>
  <si>
    <t>1220204905010103</t>
  </si>
  <si>
    <t>F12-SITHARA</t>
  </si>
  <si>
    <t>1220204905030502</t>
  </si>
  <si>
    <t>F27-DNA</t>
  </si>
  <si>
    <t>1220204905010108</t>
  </si>
  <si>
    <t>F64-MICRO LAB</t>
  </si>
  <si>
    <t>1220204905020308</t>
  </si>
  <si>
    <t>F04-RAJALAKSHMI-WIRE-COATED</t>
  </si>
  <si>
    <t>1220204904010103</t>
  </si>
  <si>
    <t>F09-HCL</t>
  </si>
  <si>
    <t>1220204904020303</t>
  </si>
  <si>
    <t>F10-KIADB</t>
  </si>
  <si>
    <t>1220204904020301</t>
  </si>
  <si>
    <t>F48-LAPP-CABLE</t>
  </si>
  <si>
    <t>1220204903010108</t>
  </si>
  <si>
    <t>F09-STRIDE-ARCO-LAB</t>
  </si>
  <si>
    <t>1220204905020301</t>
  </si>
  <si>
    <t>F16-SRI KRISHNA RAJA</t>
  </si>
  <si>
    <t>1220204904020309</t>
  </si>
  <si>
    <t>F41-AMBEDKAR INDUSTRIAL AREA-2</t>
  </si>
  <si>
    <t>1220204903020303</t>
  </si>
  <si>
    <t>F47-VAKIL-LAYOUT</t>
  </si>
  <si>
    <t>1220204903020309</t>
  </si>
  <si>
    <t>F10-NAYANAHALLI IP</t>
  </si>
  <si>
    <t>1220204906010103</t>
  </si>
  <si>
    <t>F28-CELEBRITY PRIME LAYOUT</t>
  </si>
  <si>
    <t>1220204905010113</t>
  </si>
  <si>
    <t>F08-OMEX</t>
  </si>
  <si>
    <t>1220204904020305</t>
  </si>
  <si>
    <t>F01-JIGANI</t>
  </si>
  <si>
    <t>1220204905010101</t>
  </si>
  <si>
    <t>F05-SLV</t>
  </si>
  <si>
    <t>1220204905010104</t>
  </si>
  <si>
    <t>F61-BILL FORGE</t>
  </si>
  <si>
    <t>1220204905020305</t>
  </si>
  <si>
    <t>F03-ASHIRWAAD-PIPE</t>
  </si>
  <si>
    <t>1220204904010102</t>
  </si>
  <si>
    <t>F07-LAKSHMI-STEEL</t>
  </si>
  <si>
    <t>1220204904020304</t>
  </si>
  <si>
    <t>F05-THIRUPALYA</t>
  </si>
  <si>
    <t>1220204902010105</t>
  </si>
  <si>
    <t>F01-SAI TEMPLE</t>
  </si>
  <si>
    <t>1220204906020101</t>
  </si>
  <si>
    <t>F06-KUMBARANAHALLI</t>
  </si>
  <si>
    <t>1220204906030101</t>
  </si>
  <si>
    <t>F08-LINGAPURA</t>
  </si>
  <si>
    <t>1220204906010102</t>
  </si>
  <si>
    <t>Column1</t>
  </si>
  <si>
    <t>Column2</t>
  </si>
  <si>
    <t>NJSD</t>
  </si>
  <si>
    <t>Column3</t>
  </si>
  <si>
    <t>T AND D LOSS X=(T-W/T)*101</t>
  </si>
  <si>
    <t>-</t>
  </si>
  <si>
    <t>100.00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</si>
</sst>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0" fontId="3" fillId="2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/>
    <xf numFmtId="0" fontId="3" fillId="2" borderId="1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Alignment="1" applyProtection="1">
      <alignment horizontal="right"/>
    </xf>
    <xf numFmtId="0" fontId="3" fillId="3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/>
    <xf numFmtId="2" fontId="0" fillId="0" borderId="0" xfId="0" applyNumberFormat="1" applyFill="1" applyAlignment="1" applyProtection="1"/>
    <xf numFmtId="0" fontId="0" fillId="4" borderId="0" xfId="0" applyNumberFormat="1" applyFill="1" applyAlignment="1" applyProtection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ERGY%20AUDIT\EnergyAuditFeederWise%20January-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ergyAuditFeederWise"/>
      <sheetName val="EnergyAuditFeederWise (2)"/>
    </sheetNames>
    <sheetDataSet>
      <sheetData sheetId="0" refreshError="1"/>
      <sheetData sheetId="1">
        <row r="3">
          <cell r="B3" t="str">
            <v>Feeder Name</v>
          </cell>
          <cell r="C3" t="str">
            <v>T&amp;D Loss
T=(P-S/P)*100</v>
          </cell>
        </row>
        <row r="4">
          <cell r="B4" t="str">
            <v>E</v>
          </cell>
          <cell r="C4" t="str">
            <v>T</v>
          </cell>
        </row>
        <row r="5">
          <cell r="B5" t="str">
            <v>F03-MANTAPA</v>
          </cell>
          <cell r="C5">
            <v>8.1</v>
          </cell>
        </row>
        <row r="6">
          <cell r="B6" t="str">
            <v>F05-AMC</v>
          </cell>
          <cell r="C6">
            <v>6.89</v>
          </cell>
        </row>
        <row r="7">
          <cell r="B7" t="str">
            <v>F06-RAGIHALLI</v>
          </cell>
          <cell r="C7">
            <v>9.49</v>
          </cell>
        </row>
        <row r="8">
          <cell r="B8" t="str">
            <v>F08-KASARAGUPPE</v>
          </cell>
          <cell r="C8">
            <v>7.69</v>
          </cell>
        </row>
        <row r="9">
          <cell r="B9" t="str">
            <v>F09-BANNEREGHATTA-NATIONAL-PARK</v>
          </cell>
          <cell r="C9">
            <v>8.23</v>
          </cell>
        </row>
        <row r="10">
          <cell r="B10" t="str">
            <v>F13- BYATARAYANADODDI</v>
          </cell>
          <cell r="C10">
            <v>8.9600000000000009</v>
          </cell>
        </row>
        <row r="11">
          <cell r="B11" t="str">
            <v>F14-LAKSHMIPURA</v>
          </cell>
          <cell r="C11">
            <v>9.5399999999999991</v>
          </cell>
        </row>
        <row r="12">
          <cell r="B12" t="str">
            <v>F15-SHIVANAHALLY NJY</v>
          </cell>
          <cell r="C12">
            <v>8.76</v>
          </cell>
        </row>
        <row r="13">
          <cell r="B13" t="str">
            <v>F16-C.K PALYA</v>
          </cell>
          <cell r="C13">
            <v>7.48</v>
          </cell>
        </row>
        <row r="14">
          <cell r="B14" t="str">
            <v>F02-HULIMANGALA</v>
          </cell>
          <cell r="C14">
            <v>8.24</v>
          </cell>
        </row>
        <row r="15">
          <cell r="B15" t="str">
            <v>F03-NANJAPURA</v>
          </cell>
          <cell r="C15">
            <v>6.94</v>
          </cell>
        </row>
        <row r="16">
          <cell r="B16" t="str">
            <v>F04-HULLAHALLI GATE</v>
          </cell>
          <cell r="C16">
            <v>6.07</v>
          </cell>
        </row>
        <row r="17">
          <cell r="B17" t="str">
            <v>F07-HULIMANGALA AGRI</v>
          </cell>
          <cell r="C17">
            <v>9.4700000000000006</v>
          </cell>
        </row>
        <row r="18">
          <cell r="B18" t="str">
            <v>F10-PODU</v>
          </cell>
          <cell r="C18">
            <v>7.4</v>
          </cell>
        </row>
        <row r="19">
          <cell r="B19" t="str">
            <v>F11-SAI BABA TEMPLE ROAD</v>
          </cell>
          <cell r="C19">
            <v>6.08</v>
          </cell>
        </row>
        <row r="20">
          <cell r="B20" t="str">
            <v>F01-NAVYA-LAYOUT</v>
          </cell>
          <cell r="C20">
            <v>6.72</v>
          </cell>
        </row>
        <row r="21">
          <cell r="B21" t="str">
            <v>F02-AGILA</v>
          </cell>
          <cell r="C21">
            <v>0.48</v>
          </cell>
        </row>
        <row r="22">
          <cell r="B22" t="str">
            <v>F03-ASHIRWAAD-PIPE</v>
          </cell>
          <cell r="C22">
            <v>0.08</v>
          </cell>
        </row>
        <row r="23">
          <cell r="B23" t="str">
            <v>F04-RAJALAKSHMI-WIRE-COATED</v>
          </cell>
          <cell r="C23">
            <v>2.73</v>
          </cell>
        </row>
        <row r="24">
          <cell r="B24" t="str">
            <v>F05-BANSAL</v>
          </cell>
          <cell r="C24">
            <v>0.65</v>
          </cell>
        </row>
        <row r="25">
          <cell r="B25" t="str">
            <v>F06-KIADB</v>
          </cell>
          <cell r="C25">
            <v>0.15</v>
          </cell>
        </row>
        <row r="26">
          <cell r="B26" t="str">
            <v>F07-LAKSHMI-STEEL</v>
          </cell>
          <cell r="C26">
            <v>5.96</v>
          </cell>
        </row>
        <row r="27">
          <cell r="B27" t="str">
            <v>F08-OMEX</v>
          </cell>
          <cell r="C27">
            <v>2.16</v>
          </cell>
        </row>
        <row r="28">
          <cell r="B28" t="str">
            <v>F09-HCL</v>
          </cell>
          <cell r="C28">
            <v>-0.37</v>
          </cell>
        </row>
        <row r="29">
          <cell r="B29" t="str">
            <v>F10-KIADB</v>
          </cell>
          <cell r="C29">
            <v>4.5999999999999996</v>
          </cell>
        </row>
        <row r="30">
          <cell r="B30" t="str">
            <v>F11-SHARADHA-ENTERPRICES-IPC</v>
          </cell>
          <cell r="C30">
            <v>4.1500000000000004</v>
          </cell>
        </row>
        <row r="31">
          <cell r="B31" t="str">
            <v>F14-DLF</v>
          </cell>
          <cell r="C31">
            <v>6.32</v>
          </cell>
        </row>
        <row r="32">
          <cell r="B32" t="str">
            <v>F15-FDI CARE</v>
          </cell>
          <cell r="C32">
            <v>-0.31</v>
          </cell>
        </row>
        <row r="33">
          <cell r="B33" t="str">
            <v>F16-SRI KRISHNA RAJA</v>
          </cell>
          <cell r="C33">
            <v>3.87</v>
          </cell>
        </row>
        <row r="34">
          <cell r="B34" t="str">
            <v>F01-JIGANI</v>
          </cell>
          <cell r="C34">
            <v>7.38</v>
          </cell>
        </row>
        <row r="35">
          <cell r="B35" t="str">
            <v>F02-HARAPPANAHLLI</v>
          </cell>
          <cell r="C35" t="str">
            <v>-</v>
          </cell>
        </row>
        <row r="36">
          <cell r="B36" t="str">
            <v>F03-CHARBUJA</v>
          </cell>
          <cell r="C36">
            <v>4.78</v>
          </cell>
        </row>
        <row r="37">
          <cell r="B37" t="str">
            <v>F04-INDALWADI</v>
          </cell>
          <cell r="C37">
            <v>9.56</v>
          </cell>
        </row>
        <row r="38">
          <cell r="B38" t="str">
            <v>F05-SLV</v>
          </cell>
          <cell r="C38">
            <v>6.01</v>
          </cell>
        </row>
        <row r="39">
          <cell r="B39" t="str">
            <v>F06-VABHASANDRA</v>
          </cell>
          <cell r="C39">
            <v>8.39</v>
          </cell>
        </row>
        <row r="40">
          <cell r="B40" t="str">
            <v>F07-HARAGADDE</v>
          </cell>
          <cell r="C40">
            <v>7.26</v>
          </cell>
        </row>
        <row r="41">
          <cell r="B41" t="str">
            <v>F08-AGRI</v>
          </cell>
          <cell r="C41">
            <v>8.85</v>
          </cell>
        </row>
        <row r="42">
          <cell r="B42" t="str">
            <v>F09-STRIDE-ARCO-LAB</v>
          </cell>
          <cell r="C42">
            <v>6.19</v>
          </cell>
        </row>
        <row r="43">
          <cell r="B43" t="str">
            <v>F11-IP FEEDER</v>
          </cell>
          <cell r="C43">
            <v>9.58</v>
          </cell>
        </row>
        <row r="44">
          <cell r="B44" t="str">
            <v>F12-SITHARA</v>
          </cell>
          <cell r="C44">
            <v>-0.77</v>
          </cell>
        </row>
        <row r="45">
          <cell r="B45" t="str">
            <v>F14-ARRON-UNIVERSAL</v>
          </cell>
          <cell r="C45">
            <v>3.75</v>
          </cell>
        </row>
        <row r="46">
          <cell r="B46" t="str">
            <v>F15-JADEMURTHY NJY</v>
          </cell>
          <cell r="C46">
            <v>6.4</v>
          </cell>
        </row>
        <row r="47">
          <cell r="B47" t="str">
            <v>F17-ADI PARASHAKTI YELLAMMA</v>
          </cell>
          <cell r="C47">
            <v>8.0399999999999991</v>
          </cell>
        </row>
        <row r="48">
          <cell r="B48" t="str">
            <v>F18-BASANTH-BUTTON</v>
          </cell>
          <cell r="C48">
            <v>3.09</v>
          </cell>
        </row>
        <row r="49">
          <cell r="B49" t="str">
            <v>F19-MURUDESHWARA GRANITES</v>
          </cell>
          <cell r="C49">
            <v>3.75</v>
          </cell>
        </row>
        <row r="50">
          <cell r="B50" t="str">
            <v>F20-KRISHNA GRANITE</v>
          </cell>
          <cell r="C50">
            <v>1.26</v>
          </cell>
        </row>
        <row r="51">
          <cell r="B51" t="str">
            <v>F21-S-B-ROAD</v>
          </cell>
          <cell r="C51">
            <v>0.47</v>
          </cell>
        </row>
        <row r="52">
          <cell r="B52" t="str">
            <v>F22-AMBEDKAR INDUSTRIAL 1</v>
          </cell>
          <cell r="C52">
            <v>1.61</v>
          </cell>
        </row>
        <row r="53">
          <cell r="B53" t="str">
            <v>F25-NANDANAVANA</v>
          </cell>
          <cell r="C53">
            <v>7.79</v>
          </cell>
        </row>
        <row r="54">
          <cell r="B54" t="str">
            <v>F26-OTIS</v>
          </cell>
          <cell r="C54">
            <v>3.27</v>
          </cell>
        </row>
        <row r="55">
          <cell r="B55" t="str">
            <v>F27-DNA</v>
          </cell>
          <cell r="C55">
            <v>0.68</v>
          </cell>
        </row>
        <row r="56">
          <cell r="B56" t="str">
            <v>F28-CELEBRITY PRIME LAYOUT</v>
          </cell>
          <cell r="C56">
            <v>6.28</v>
          </cell>
        </row>
        <row r="57">
          <cell r="B57" t="str">
            <v>F29-SINGH-ISPAT</v>
          </cell>
          <cell r="C57">
            <v>-0.59</v>
          </cell>
        </row>
        <row r="58">
          <cell r="B58" t="str">
            <v>F61-BILL FORGE</v>
          </cell>
          <cell r="C58">
            <v>-0.38</v>
          </cell>
        </row>
        <row r="59">
          <cell r="B59" t="str">
            <v>F62-TATA ADVANCE SYSTEMS</v>
          </cell>
          <cell r="C59">
            <v>-1</v>
          </cell>
        </row>
        <row r="60">
          <cell r="B60" t="str">
            <v>F63-BRITISH BIOLOGICALS</v>
          </cell>
          <cell r="C60">
            <v>2.21</v>
          </cell>
        </row>
        <row r="61">
          <cell r="B61" t="str">
            <v>F64-MICRO LAB</v>
          </cell>
          <cell r="C61">
            <v>-0.39</v>
          </cell>
        </row>
        <row r="62">
          <cell r="B62" t="str">
            <v>F65-JIGANI BMTC DEPOT-27</v>
          </cell>
          <cell r="C62">
            <v>-0.23</v>
          </cell>
        </row>
        <row r="63">
          <cell r="B63" t="str">
            <v>F06-KUMBARANAHALLI</v>
          </cell>
          <cell r="C63">
            <v>6.27</v>
          </cell>
        </row>
        <row r="64">
          <cell r="B64" t="str">
            <v>F07-ANUGRAHA LAYOUT</v>
          </cell>
          <cell r="C64">
            <v>6.87</v>
          </cell>
        </row>
        <row r="65">
          <cell r="B65" t="str">
            <v>F08-LINGAPURA</v>
          </cell>
          <cell r="C65">
            <v>7.45</v>
          </cell>
        </row>
        <row r="66">
          <cell r="B66" t="str">
            <v>F10-NAYANAHALLI IP</v>
          </cell>
          <cell r="C66">
            <v>9.58</v>
          </cell>
        </row>
        <row r="67">
          <cell r="B67" t="str">
            <v>F31-APC-II</v>
          </cell>
          <cell r="C67">
            <v>0.15</v>
          </cell>
        </row>
        <row r="68">
          <cell r="B68" t="str">
            <v>F32-BILL FORGE</v>
          </cell>
          <cell r="C68">
            <v>0.41</v>
          </cell>
        </row>
        <row r="69">
          <cell r="B69" t="str">
            <v>F33-LAMISTICK-APPAREL</v>
          </cell>
          <cell r="C69">
            <v>0.03</v>
          </cell>
        </row>
        <row r="70">
          <cell r="B70" t="str">
            <v>F34-KLEN-PACK</v>
          </cell>
          <cell r="C70">
            <v>0.27</v>
          </cell>
        </row>
        <row r="71">
          <cell r="B71" t="str">
            <v>F35-NISARGA</v>
          </cell>
          <cell r="C71">
            <v>6.85</v>
          </cell>
        </row>
        <row r="72">
          <cell r="B72" t="str">
            <v>F36-KOPPA</v>
          </cell>
          <cell r="C72">
            <v>7.74</v>
          </cell>
        </row>
        <row r="73">
          <cell r="B73" t="str">
            <v>F37-KIRLOSKAR-TOYOTO</v>
          </cell>
          <cell r="C73">
            <v>4.1100000000000003</v>
          </cell>
        </row>
        <row r="74">
          <cell r="B74" t="str">
            <v>F40-VINORAM</v>
          </cell>
          <cell r="C74">
            <v>1.55</v>
          </cell>
        </row>
        <row r="75">
          <cell r="B75" t="str">
            <v>F41-AMBEDKAR INDUSTRIAL AREA-2</v>
          </cell>
          <cell r="C75">
            <v>3.56</v>
          </cell>
        </row>
        <row r="76">
          <cell r="B76" t="str">
            <v>F42-TATA-ADVANCE</v>
          </cell>
          <cell r="C76">
            <v>2.4300000000000002</v>
          </cell>
        </row>
        <row r="77">
          <cell r="B77" t="str">
            <v>F43-DELPHI</v>
          </cell>
          <cell r="C77">
            <v>0.92</v>
          </cell>
        </row>
        <row r="78">
          <cell r="B78" t="str">
            <v>F44-HIKAL</v>
          </cell>
          <cell r="C78">
            <v>0.83</v>
          </cell>
        </row>
        <row r="79">
          <cell r="B79" t="str">
            <v>F45-JADE-MURTHY</v>
          </cell>
          <cell r="C79">
            <v>9.27</v>
          </cell>
        </row>
        <row r="80">
          <cell r="B80" t="str">
            <v>F46-ANAND SWEETS</v>
          </cell>
          <cell r="C80">
            <v>2.69</v>
          </cell>
        </row>
        <row r="81">
          <cell r="B81" t="str">
            <v>F47-VAKIL-LAYOUT</v>
          </cell>
          <cell r="C81">
            <v>4.96</v>
          </cell>
        </row>
        <row r="82">
          <cell r="B82" t="str">
            <v>F48-LAPP-CABLE</v>
          </cell>
          <cell r="C82">
            <v>0.12</v>
          </cell>
        </row>
        <row r="83">
          <cell r="B83" t="str">
            <v>F49-MYLAN</v>
          </cell>
          <cell r="C83" t="str">
            <v>100.00</v>
          </cell>
        </row>
        <row r="84">
          <cell r="B84" t="str">
            <v>F51-ARAGEN</v>
          </cell>
          <cell r="C84" t="str">
            <v>100.00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8:AK102" totalsRowShown="0">
  <autoFilter ref="A8:AK102">
    <filterColumn colId="3">
      <filters>
        <filter val="JIGANI"/>
      </filters>
    </filterColumn>
    <filterColumn colId="8">
      <filters blank="1"/>
    </filterColumn>
    <filterColumn colId="20"/>
    <filterColumn colId="27"/>
    <filterColumn colId="29"/>
  </autoFilter>
  <tableColumns count="37">
    <tableColumn id="1" name="SLNO"/>
    <tableColumn id="2" name="CIRCLE"/>
    <tableColumn id="3" name="DIVISION"/>
    <tableColumn id="4" name="SUB DIVISION"/>
    <tableColumn id="5" name="STATION NAME"/>
    <tableColumn id="6" name="FEEDER OWNER"/>
    <tableColumn id="7" name="FEEDER INDEX"/>
    <tableColumn id="8" name="FEEDER NAME"/>
    <tableColumn id="35" name="Column2"/>
    <tableColumn id="9" name="FEEDER TYPE"/>
    <tableColumn id="10" name="FEEDER CODE"/>
    <tableColumn id="11" name="NO OF INS"/>
    <tableColumn id="12" name="NO OF ACTIVE INS"/>
    <tableColumn id="13" name="NO OF INACTIVE INS"/>
    <tableColumn id="14" name="IP SET INSTALLATION"/>
    <tableColumn id="15" name="IP_UNBILLED"/>
    <tableColumn id="16" name="IR"/>
    <tableColumn id="17" name="FR"/>
    <tableColumn id="18" name="MC"/>
    <tableColumn id="19" name="CONSUMPTION Q=(O-N)*P"/>
    <tableColumn id="34" name="Column1" dataDxfId="1">
      <calculatedColumnFormula>VLOOKUP(Table1[[#This Row],[FEEDER NAME]],'[1]EnergyAuditFeederWise (2)'!$B$1:$C$65536,2,FALSE)</calculatedColumnFormula>
    </tableColumn>
    <tableColumn id="20" name="IMPORTED ENERGY"/>
    <tableColumn id="21" name="EXPORTED ENERGY"/>
    <tableColumn id="22" name="NET CONSUMPTION T=Q+R-S"/>
    <tableColumn id="23" name="METERED SALES"/>
    <tableColumn id="24" name="UNMETERED SALES"/>
    <tableColumn id="25" name="TOTAL SALES W=U+V"/>
    <tableColumn id="36" name="Column3" dataDxfId="0">
      <calculatedColumnFormula>((Table1[[#This Row],[TOTAL SALES W=U+V]]/(1-Table1[[#This Row],[Column1]]%)))</calculatedColumnFormula>
    </tableColumn>
    <tableColumn id="26" name="T AND D LOSS X=(T-W/T)*100"/>
    <tableColumn id="37" name="T AND D LOSS X=(T-W/T)*101"/>
    <tableColumn id="27" name="DEMAND"/>
    <tableColumn id="28" name="COLLECTION"/>
    <tableColumn id="29" name="BILLING EFFICIENCY AA=W/T"/>
    <tableColumn id="30" name="COLLECTION EFFICIENCY AB=Z/Y"/>
    <tableColumn id="31" name="AT AND C LOSS AC=((1-AA*AB)*100"/>
    <tableColumn id="32" name="REMARKS"/>
    <tableColumn id="33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2"/>
  <sheetViews>
    <sheetView zoomScale="154" zoomScaleNormal="154" workbookViewId="0">
      <selection activeCell="A8" sqref="A8:AK102"/>
    </sheetView>
  </sheetViews>
  <sheetFormatPr defaultRowHeight="15"/>
  <cols>
    <col min="1" max="1" width="3.28515625" customWidth="1"/>
    <col min="2" max="2" width="13.28515625" customWidth="1"/>
    <col min="3" max="3" width="14" customWidth="1"/>
    <col min="4" max="4" width="6.7109375" customWidth="1"/>
    <col min="5" max="5" width="13.85546875" customWidth="1"/>
    <col min="6" max="6" width="8" customWidth="1"/>
    <col min="7" max="7" width="11" customWidth="1"/>
    <col min="8" max="8" width="18.7109375" customWidth="1"/>
    <col min="9" max="9" width="7.85546875" customWidth="1"/>
    <col min="10" max="10" width="13.140625" customWidth="1"/>
    <col min="11" max="11" width="18.85546875" customWidth="1"/>
    <col min="12" max="12" width="7.28515625" customWidth="1"/>
    <col min="13" max="13" width="8.28515625" customWidth="1"/>
    <col min="14" max="14" width="7.5703125" customWidth="1"/>
    <col min="15" max="15" width="6.85546875" customWidth="1"/>
    <col min="16" max="16" width="7" customWidth="1"/>
    <col min="17" max="17" width="10" customWidth="1"/>
    <col min="18" max="18" width="12" customWidth="1"/>
    <col min="19" max="19" width="7.42578125" customWidth="1"/>
    <col min="20" max="20" width="9.85546875" customWidth="1"/>
    <col min="21" max="21" width="7.85546875" customWidth="1"/>
    <col min="22" max="22" width="9" customWidth="1"/>
    <col min="23" max="23" width="9.42578125" customWidth="1"/>
    <col min="24" max="24" width="10.85546875" customWidth="1"/>
    <col min="25" max="25" width="11.85546875" customWidth="1"/>
    <col min="26" max="26" width="12.42578125" customWidth="1"/>
    <col min="27" max="27" width="13.140625" customWidth="1"/>
    <col min="28" max="28" width="13.28515625" customWidth="1"/>
    <col min="29" max="29" width="7.7109375" customWidth="1"/>
    <col min="30" max="30" width="8.5703125" customWidth="1"/>
    <col min="31" max="31" width="15.140625" customWidth="1"/>
    <col min="32" max="32" width="15.28515625" customWidth="1"/>
    <col min="33" max="33" width="29" customWidth="1"/>
    <col min="34" max="34" width="32" customWidth="1"/>
    <col min="35" max="35" width="34.85546875" customWidth="1"/>
    <col min="36" max="36" width="12.85546875" customWidth="1"/>
    <col min="37" max="37" width="11.140625" customWidth="1"/>
  </cols>
  <sheetData>
    <row r="1" spans="1:37" ht="18.75">
      <c r="A1" s="8" t="s">
        <v>0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  <c r="I1" s="8"/>
      <c r="J1" s="8" t="s">
        <v>0</v>
      </c>
      <c r="K1" s="8" t="s">
        <v>0</v>
      </c>
      <c r="L1" s="8" t="s">
        <v>0</v>
      </c>
      <c r="M1" s="8" t="s">
        <v>0</v>
      </c>
      <c r="N1" s="8" t="s">
        <v>0</v>
      </c>
      <c r="O1" s="8" t="s">
        <v>0</v>
      </c>
      <c r="P1" s="8" t="s">
        <v>0</v>
      </c>
      <c r="Q1" s="8" t="s">
        <v>0</v>
      </c>
      <c r="R1" s="8" t="s">
        <v>0</v>
      </c>
      <c r="S1" s="8" t="s">
        <v>0</v>
      </c>
      <c r="T1" s="8" t="s">
        <v>0</v>
      </c>
      <c r="U1" s="8"/>
      <c r="V1" s="8" t="s">
        <v>0</v>
      </c>
      <c r="W1" s="8" t="s">
        <v>0</v>
      </c>
      <c r="X1" s="8" t="s">
        <v>0</v>
      </c>
      <c r="Y1" s="8" t="s">
        <v>0</v>
      </c>
      <c r="Z1" s="8" t="s">
        <v>0</v>
      </c>
      <c r="AA1" s="8" t="s">
        <v>0</v>
      </c>
      <c r="AB1" s="8"/>
      <c r="AC1" s="8" t="s">
        <v>0</v>
      </c>
      <c r="AD1" s="8"/>
      <c r="AE1" s="8" t="s">
        <v>0</v>
      </c>
      <c r="AF1" s="8" t="s">
        <v>0</v>
      </c>
      <c r="AG1" s="8" t="s">
        <v>0</v>
      </c>
      <c r="AH1" s="8" t="s">
        <v>0</v>
      </c>
      <c r="AI1" s="8" t="s">
        <v>0</v>
      </c>
      <c r="AJ1" s="8" t="s">
        <v>0</v>
      </c>
    </row>
    <row r="2" spans="1:37" ht="18.75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/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8" t="s">
        <v>1</v>
      </c>
      <c r="R2" s="8" t="s">
        <v>1</v>
      </c>
      <c r="S2" s="8" t="s">
        <v>1</v>
      </c>
      <c r="T2" s="8" t="s">
        <v>1</v>
      </c>
      <c r="U2" s="8"/>
      <c r="V2" s="8" t="s">
        <v>1</v>
      </c>
      <c r="W2" s="8" t="s">
        <v>1</v>
      </c>
      <c r="X2" s="8" t="s">
        <v>1</v>
      </c>
      <c r="Y2" s="8" t="s">
        <v>1</v>
      </c>
      <c r="Z2" s="8" t="s">
        <v>1</v>
      </c>
      <c r="AA2" s="8" t="s">
        <v>1</v>
      </c>
      <c r="AB2" s="8"/>
      <c r="AC2" s="8" t="s">
        <v>1</v>
      </c>
      <c r="AD2" s="8"/>
      <c r="AE2" s="8" t="s">
        <v>1</v>
      </c>
      <c r="AF2" s="8" t="s">
        <v>1</v>
      </c>
      <c r="AG2" s="8" t="s">
        <v>1</v>
      </c>
      <c r="AH2" s="8" t="s">
        <v>1</v>
      </c>
      <c r="AI2" s="8" t="s">
        <v>1</v>
      </c>
      <c r="AJ2" s="8" t="s">
        <v>1</v>
      </c>
    </row>
    <row r="3" spans="1:37" ht="18.75">
      <c r="A3" s="8" t="s">
        <v>2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  <c r="I3" s="8"/>
      <c r="J3" s="8" t="s">
        <v>2</v>
      </c>
      <c r="K3" s="8" t="s">
        <v>2</v>
      </c>
      <c r="L3" s="8" t="s">
        <v>2</v>
      </c>
      <c r="M3" s="8" t="s">
        <v>2</v>
      </c>
      <c r="N3" s="8" t="s">
        <v>2</v>
      </c>
      <c r="O3" s="8" t="s">
        <v>2</v>
      </c>
      <c r="P3" s="8" t="s">
        <v>2</v>
      </c>
      <c r="Q3" s="8" t="s">
        <v>2</v>
      </c>
      <c r="R3" s="8" t="s">
        <v>2</v>
      </c>
      <c r="S3" s="8" t="s">
        <v>2</v>
      </c>
      <c r="T3" s="8" t="s">
        <v>2</v>
      </c>
      <c r="U3" s="8"/>
      <c r="V3" s="8" t="s">
        <v>2</v>
      </c>
      <c r="W3" s="8" t="s">
        <v>2</v>
      </c>
      <c r="X3" s="8" t="s">
        <v>2</v>
      </c>
      <c r="Y3" s="8" t="s">
        <v>2</v>
      </c>
      <c r="Z3" s="8" t="s">
        <v>2</v>
      </c>
      <c r="AA3" s="8" t="s">
        <v>2</v>
      </c>
      <c r="AB3" s="8"/>
      <c r="AC3" s="8" t="s">
        <v>2</v>
      </c>
      <c r="AD3" s="8"/>
      <c r="AE3" s="8" t="s">
        <v>2</v>
      </c>
      <c r="AF3" s="8" t="s">
        <v>2</v>
      </c>
      <c r="AG3" s="8" t="s">
        <v>2</v>
      </c>
      <c r="AH3" s="8" t="s">
        <v>2</v>
      </c>
      <c r="AI3" s="8" t="s">
        <v>2</v>
      </c>
      <c r="AJ3" s="8" t="s">
        <v>2</v>
      </c>
    </row>
    <row r="4" spans="1:37">
      <c r="A4" s="2"/>
      <c r="B4" s="7" t="s">
        <v>3</v>
      </c>
      <c r="C4" s="9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7">
      <c r="A5" s="2"/>
      <c r="B5" s="7" t="s">
        <v>5</v>
      </c>
      <c r="C5" s="7" t="s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7">
      <c r="A6" s="3"/>
      <c r="B6" s="3"/>
      <c r="C6" s="3"/>
      <c r="D6" s="3"/>
      <c r="E6" s="3"/>
      <c r="F6" s="3"/>
      <c r="G6" s="3"/>
      <c r="H6" s="3"/>
      <c r="I6" s="3"/>
      <c r="J6" s="5" t="s">
        <v>7</v>
      </c>
      <c r="K6" s="6" t="s">
        <v>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7">
      <c r="A7" s="4"/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1"/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4" t="s">
        <v>21</v>
      </c>
      <c r="P7" s="4" t="s">
        <v>22</v>
      </c>
      <c r="Q7" s="4" t="s">
        <v>23</v>
      </c>
      <c r="R7" s="4" t="s">
        <v>24</v>
      </c>
      <c r="S7" s="4" t="s">
        <v>25</v>
      </c>
      <c r="T7" s="4" t="s">
        <v>26</v>
      </c>
      <c r="U7" s="1"/>
      <c r="V7" s="4" t="s">
        <v>27</v>
      </c>
      <c r="W7" s="4" t="s">
        <v>28</v>
      </c>
      <c r="X7" s="4" t="s">
        <v>29</v>
      </c>
      <c r="Y7" s="4" t="s">
        <v>30</v>
      </c>
      <c r="Z7" s="4" t="s">
        <v>31</v>
      </c>
      <c r="AA7" s="4" t="s">
        <v>32</v>
      </c>
      <c r="AB7" s="1"/>
      <c r="AC7" s="4" t="s">
        <v>33</v>
      </c>
      <c r="AD7" s="1"/>
      <c r="AE7" s="4" t="s">
        <v>34</v>
      </c>
      <c r="AF7" s="4" t="s">
        <v>35</v>
      </c>
      <c r="AG7" s="4" t="s">
        <v>36</v>
      </c>
      <c r="AH7" s="4" t="s">
        <v>37</v>
      </c>
      <c r="AI7" s="4" t="s">
        <v>38</v>
      </c>
      <c r="AJ7" s="4" t="s">
        <v>39</v>
      </c>
    </row>
    <row r="8" spans="1:37">
      <c r="A8" t="s">
        <v>40</v>
      </c>
      <c r="B8" t="s">
        <v>41</v>
      </c>
      <c r="C8" t="s">
        <v>42</v>
      </c>
      <c r="D8" t="s">
        <v>43</v>
      </c>
      <c r="E8" t="s">
        <v>44</v>
      </c>
      <c r="F8" t="s">
        <v>45</v>
      </c>
      <c r="G8" t="s">
        <v>46</v>
      </c>
      <c r="H8" t="s">
        <v>47</v>
      </c>
      <c r="I8" t="s">
        <v>282</v>
      </c>
      <c r="J8" t="s">
        <v>48</v>
      </c>
      <c r="K8" t="s">
        <v>49</v>
      </c>
      <c r="L8" t="s">
        <v>50</v>
      </c>
      <c r="M8" t="s">
        <v>51</v>
      </c>
      <c r="N8" t="s">
        <v>52</v>
      </c>
      <c r="O8" t="s">
        <v>53</v>
      </c>
      <c r="P8" t="s">
        <v>54</v>
      </c>
      <c r="Q8" t="s">
        <v>55</v>
      </c>
      <c r="R8" t="s">
        <v>56</v>
      </c>
      <c r="S8" t="s">
        <v>57</v>
      </c>
      <c r="T8" t="s">
        <v>58</v>
      </c>
      <c r="U8" t="s">
        <v>281</v>
      </c>
      <c r="V8" t="s">
        <v>59</v>
      </c>
      <c r="W8" t="s">
        <v>60</v>
      </c>
      <c r="X8" t="s">
        <v>61</v>
      </c>
      <c r="Y8" t="s">
        <v>62</v>
      </c>
      <c r="Z8" t="s">
        <v>63</v>
      </c>
      <c r="AA8" t="s">
        <v>64</v>
      </c>
      <c r="AB8" t="s">
        <v>284</v>
      </c>
      <c r="AC8" t="s">
        <v>65</v>
      </c>
      <c r="AD8" t="s">
        <v>285</v>
      </c>
      <c r="AE8" t="s">
        <v>66</v>
      </c>
      <c r="AF8" t="s">
        <v>67</v>
      </c>
      <c r="AG8" t="s">
        <v>68</v>
      </c>
      <c r="AH8" t="s">
        <v>69</v>
      </c>
      <c r="AI8" t="s">
        <v>70</v>
      </c>
      <c r="AJ8" t="s">
        <v>71</v>
      </c>
      <c r="AK8" t="s">
        <v>72</v>
      </c>
    </row>
    <row r="9" spans="1:37">
      <c r="A9">
        <v>1</v>
      </c>
      <c r="B9" t="s">
        <v>73</v>
      </c>
      <c r="C9" t="s">
        <v>74</v>
      </c>
      <c r="D9" t="s">
        <v>8</v>
      </c>
      <c r="E9" t="s">
        <v>75</v>
      </c>
      <c r="F9" t="s">
        <v>8</v>
      </c>
      <c r="H9" t="s">
        <v>76</v>
      </c>
      <c r="J9" t="s">
        <v>77</v>
      </c>
      <c r="K9" t="s">
        <v>78</v>
      </c>
      <c r="L9">
        <v>6065</v>
      </c>
      <c r="M9">
        <v>6065</v>
      </c>
      <c r="N9">
        <v>0</v>
      </c>
      <c r="O9">
        <v>9</v>
      </c>
      <c r="P9">
        <v>0</v>
      </c>
      <c r="Q9">
        <v>1032.2639999999999</v>
      </c>
      <c r="R9">
        <v>1048.7429999999999</v>
      </c>
      <c r="S9">
        <v>40000</v>
      </c>
      <c r="T9">
        <v>659160</v>
      </c>
      <c r="U9">
        <f>VLOOKUP(Table1[[#This Row],[FEEDER NAME]],'[1]EnergyAuditFeederWise (2)'!$B$1:$C$65536,2,FALSE)</f>
        <v>6.4</v>
      </c>
      <c r="V9">
        <v>116000</v>
      </c>
      <c r="W9">
        <v>0</v>
      </c>
      <c r="X9">
        <f>Table1[[#This Row],[CONSUMPTION Q=(O-N)*P]]+Table1[[#This Row],[IMPORTED ENERGY]]-Table1[[#This Row],[EXPORTED ENERGY]]</f>
        <v>775160</v>
      </c>
      <c r="Y9">
        <v>724548.15</v>
      </c>
      <c r="Z9">
        <v>2032.29</v>
      </c>
      <c r="AA9">
        <v>726580.44</v>
      </c>
      <c r="AB9">
        <f>((Table1[[#This Row],[TOTAL SALES W=U+V]]/(1-Table1[[#This Row],[Column1]]%)))</f>
        <v>776261.15384615387</v>
      </c>
      <c r="AC9" s="11">
        <f>((Table1[[#This Row],[NET CONSUMPTION T=Q+R-S]]-Table1[[#This Row],[TOTAL SALES W=U+V]])/Table1[[#This Row],[NET CONSUMPTION T=Q+R-S]])*100</f>
        <v>6.2670364827906573</v>
      </c>
      <c r="AD9">
        <v>6.4</v>
      </c>
      <c r="AE9" s="11">
        <f>Table1[[#This Row],[NET CONSUMPTION T=Q+R-S]]-Table1[[#This Row],[Column3]]</f>
        <v>-1101.153846153873</v>
      </c>
      <c r="AF9">
        <v>7239730.3700000001</v>
      </c>
      <c r="AG9">
        <v>1.1023000000000001</v>
      </c>
      <c r="AH9">
        <v>0.91279999999999994</v>
      </c>
      <c r="AI9">
        <v>-9.34</v>
      </c>
    </row>
    <row r="10" spans="1:37">
      <c r="A10">
        <v>2</v>
      </c>
      <c r="B10" t="s">
        <v>73</v>
      </c>
      <c r="C10" t="s">
        <v>74</v>
      </c>
      <c r="D10" t="s">
        <v>8</v>
      </c>
      <c r="E10" t="s">
        <v>75</v>
      </c>
      <c r="F10" t="s">
        <v>8</v>
      </c>
      <c r="H10" t="s">
        <v>79</v>
      </c>
      <c r="J10" t="s">
        <v>80</v>
      </c>
      <c r="K10" t="s">
        <v>81</v>
      </c>
      <c r="L10">
        <v>1</v>
      </c>
      <c r="M10">
        <v>1</v>
      </c>
      <c r="N10">
        <v>0</v>
      </c>
      <c r="O10">
        <v>0</v>
      </c>
      <c r="P10">
        <v>0</v>
      </c>
      <c r="Q10">
        <v>338.3</v>
      </c>
      <c r="R10">
        <v>386.2</v>
      </c>
      <c r="S10">
        <v>2000</v>
      </c>
      <c r="T10">
        <v>95800</v>
      </c>
      <c r="U10">
        <f>VLOOKUP(Table1[[#This Row],[FEEDER NAME]],'[1]EnergyAuditFeederWise (2)'!$B$1:$C$65536,2,FALSE)</f>
        <v>2.21</v>
      </c>
      <c r="V10">
        <v>2600</v>
      </c>
      <c r="W10">
        <v>0</v>
      </c>
      <c r="X10">
        <f>Table1[[#This Row],[CONSUMPTION Q=(O-N)*P]]+Table1[[#This Row],[IMPORTED ENERGY]]-Table1[[#This Row],[EXPORTED ENERGY]]</f>
        <v>98400</v>
      </c>
      <c r="Y10">
        <v>96212.5</v>
      </c>
      <c r="Z10">
        <v>0</v>
      </c>
      <c r="AA10">
        <v>96212.5</v>
      </c>
      <c r="AB10">
        <f>((Table1[[#This Row],[TOTAL SALES W=U+V]]/(1-Table1[[#This Row],[Column1]]%)))</f>
        <v>98386.849371101343</v>
      </c>
      <c r="AC10" s="11">
        <f>((Table1[[#This Row],[NET CONSUMPTION T=Q+R-S]]-Table1[[#This Row],[TOTAL SALES W=U+V]])/Table1[[#This Row],[NET CONSUMPTION T=Q+R-S]])*100</f>
        <v>2.223069105691057</v>
      </c>
      <c r="AD10">
        <v>2.21</v>
      </c>
      <c r="AE10" s="11">
        <f>Table1[[#This Row],[NET CONSUMPTION T=Q+R-S]]-Table1[[#This Row],[Column3]]</f>
        <v>13.150628898656578</v>
      </c>
      <c r="AF10">
        <v>1531825</v>
      </c>
      <c r="AG10">
        <v>1.0043</v>
      </c>
      <c r="AH10">
        <v>1</v>
      </c>
      <c r="AI10">
        <v>-0.43</v>
      </c>
    </row>
    <row r="11" spans="1:37">
      <c r="A11">
        <v>3</v>
      </c>
      <c r="B11" t="s">
        <v>73</v>
      </c>
      <c r="C11" t="s">
        <v>74</v>
      </c>
      <c r="D11" t="s">
        <v>8</v>
      </c>
      <c r="E11" t="s">
        <v>82</v>
      </c>
      <c r="F11" t="s">
        <v>8</v>
      </c>
      <c r="H11" t="s">
        <v>83</v>
      </c>
      <c r="J11" t="s">
        <v>80</v>
      </c>
      <c r="K11" t="s">
        <v>84</v>
      </c>
      <c r="L11">
        <v>3</v>
      </c>
      <c r="M11">
        <v>3</v>
      </c>
      <c r="N11">
        <v>0</v>
      </c>
      <c r="O11">
        <v>0</v>
      </c>
      <c r="P11">
        <v>0</v>
      </c>
      <c r="Q11">
        <v>1591.248</v>
      </c>
      <c r="R11">
        <v>1621.9860000000001</v>
      </c>
      <c r="S11">
        <v>40000</v>
      </c>
      <c r="T11">
        <v>1229520</v>
      </c>
      <c r="U11">
        <f>VLOOKUP(Table1[[#This Row],[FEEDER NAME]],'[1]EnergyAuditFeederWise (2)'!$B$1:$C$65536,2,FALSE)</f>
        <v>0.92</v>
      </c>
      <c r="V11">
        <v>28950</v>
      </c>
      <c r="W11">
        <v>0</v>
      </c>
      <c r="X11">
        <f>Table1[[#This Row],[CONSUMPTION Q=(O-N)*P]]+Table1[[#This Row],[IMPORTED ENERGY]]-Table1[[#This Row],[EXPORTED ENERGY]]</f>
        <v>1258470</v>
      </c>
      <c r="Y11">
        <v>1246900</v>
      </c>
      <c r="Z11">
        <v>0</v>
      </c>
      <c r="AA11">
        <v>1246900</v>
      </c>
      <c r="AB11">
        <f>((Table1[[#This Row],[TOTAL SALES W=U+V]]/(1-Table1[[#This Row],[Column1]]%)))</f>
        <v>1258477.997577715</v>
      </c>
      <c r="AC11" s="11">
        <f>((Table1[[#This Row],[NET CONSUMPTION T=Q+R-S]]-Table1[[#This Row],[TOTAL SALES W=U+V]])/Table1[[#This Row],[NET CONSUMPTION T=Q+R-S]])*100</f>
        <v>0.91937034653189975</v>
      </c>
      <c r="AD11">
        <v>0.92</v>
      </c>
      <c r="AE11" s="11">
        <f>Table1[[#This Row],[NET CONSUMPTION T=Q+R-S]]-Table1[[#This Row],[Column3]]</f>
        <v>-7.9975777149666101</v>
      </c>
      <c r="AF11">
        <v>8576016</v>
      </c>
      <c r="AG11">
        <v>1.0141</v>
      </c>
      <c r="AH11">
        <v>1</v>
      </c>
      <c r="AI11">
        <v>-1.41</v>
      </c>
    </row>
    <row r="12" spans="1:37">
      <c r="A12">
        <v>4</v>
      </c>
      <c r="B12" t="s">
        <v>73</v>
      </c>
      <c r="C12" t="s">
        <v>74</v>
      </c>
      <c r="D12" t="s">
        <v>8</v>
      </c>
      <c r="E12" t="s">
        <v>85</v>
      </c>
      <c r="F12" t="s">
        <v>8</v>
      </c>
      <c r="H12" t="s">
        <v>86</v>
      </c>
      <c r="J12" t="s">
        <v>87</v>
      </c>
      <c r="K12" t="s">
        <v>88</v>
      </c>
      <c r="L12">
        <v>234</v>
      </c>
      <c r="M12">
        <v>234</v>
      </c>
      <c r="N12">
        <v>0</v>
      </c>
      <c r="O12">
        <v>223</v>
      </c>
      <c r="P12">
        <v>0</v>
      </c>
      <c r="Q12">
        <v>1564.2</v>
      </c>
      <c r="R12">
        <v>1604.3</v>
      </c>
      <c r="S12">
        <v>1000</v>
      </c>
      <c r="T12">
        <v>40100</v>
      </c>
      <c r="U12">
        <f>VLOOKUP(Table1[[#This Row],[FEEDER NAME]],'[1]EnergyAuditFeederWise (2)'!$B$1:$C$65536,2,FALSE)</f>
        <v>9.5399999999999991</v>
      </c>
      <c r="V12">
        <v>0</v>
      </c>
      <c r="W12">
        <v>0</v>
      </c>
      <c r="X12">
        <f>Table1[[#This Row],[CONSUMPTION Q=(O-N)*P]]+Table1[[#This Row],[IMPORTED ENERGY]]-Table1[[#This Row],[EXPORTED ENERGY]]</f>
        <v>40100</v>
      </c>
      <c r="Y12">
        <v>579</v>
      </c>
      <c r="Z12">
        <v>35712.17</v>
      </c>
      <c r="AA12">
        <v>36291.17</v>
      </c>
      <c r="AB12">
        <f>((Table1[[#This Row],[TOTAL SALES W=U+V]]/(1-Table1[[#This Row],[Column1]]%)))</f>
        <v>40118.472252929467</v>
      </c>
      <c r="AC12" s="11">
        <f>((Table1[[#This Row],[NET CONSUMPTION T=Q+R-S]]-Table1[[#This Row],[TOTAL SALES W=U+V]])/Table1[[#This Row],[NET CONSUMPTION T=Q+R-S]])*100</f>
        <v>9.4983291770573608</v>
      </c>
      <c r="AD12">
        <v>9.5399999999999991</v>
      </c>
      <c r="AE12" s="11">
        <f>Table1[[#This Row],[NET CONSUMPTION T=Q+R-S]]-Table1[[#This Row],[Column3]]</f>
        <v>-18.472252929466777</v>
      </c>
      <c r="AF12">
        <v>211475.87</v>
      </c>
      <c r="AG12">
        <v>0.90500000000000003</v>
      </c>
      <c r="AH12">
        <v>0.98580000000000001</v>
      </c>
      <c r="AI12">
        <v>9.3699999999999992</v>
      </c>
    </row>
    <row r="13" spans="1:37">
      <c r="A13">
        <v>5</v>
      </c>
      <c r="B13" t="s">
        <v>73</v>
      </c>
      <c r="C13" t="s">
        <v>74</v>
      </c>
      <c r="D13" t="s">
        <v>8</v>
      </c>
      <c r="E13" t="s">
        <v>85</v>
      </c>
      <c r="F13" t="s">
        <v>8</v>
      </c>
      <c r="H13" t="s">
        <v>89</v>
      </c>
      <c r="J13" t="s">
        <v>90</v>
      </c>
      <c r="K13" t="s">
        <v>91</v>
      </c>
      <c r="L13">
        <v>6473</v>
      </c>
      <c r="M13">
        <v>6473</v>
      </c>
      <c r="N13">
        <v>0</v>
      </c>
      <c r="O13">
        <v>41</v>
      </c>
      <c r="P13">
        <v>0</v>
      </c>
      <c r="Q13">
        <v>5176.3999999999996</v>
      </c>
      <c r="R13">
        <v>5734.6</v>
      </c>
      <c r="S13">
        <v>2000</v>
      </c>
      <c r="T13">
        <v>1116400</v>
      </c>
      <c r="U13">
        <f>VLOOKUP(Table1[[#This Row],[FEEDER NAME]],'[1]EnergyAuditFeederWise (2)'!$B$1:$C$65536,2,FALSE)</f>
        <v>7.48</v>
      </c>
      <c r="V13">
        <v>175000</v>
      </c>
      <c r="W13">
        <v>0</v>
      </c>
      <c r="X13">
        <f>Table1[[#This Row],[CONSUMPTION Q=(O-N)*P]]+Table1[[#This Row],[IMPORTED ENERGY]]-Table1[[#This Row],[EXPORTED ENERGY]]</f>
        <v>1291400</v>
      </c>
      <c r="Y13">
        <v>1186870.7</v>
      </c>
      <c r="Z13">
        <v>8750.14</v>
      </c>
      <c r="AA13">
        <v>1195620.8400000001</v>
      </c>
      <c r="AB13">
        <f>((Table1[[#This Row],[TOTAL SALES W=U+V]]/(1-Table1[[#This Row],[Column1]]%)))</f>
        <v>1292283.6575875487</v>
      </c>
      <c r="AC13" s="11">
        <f>((Table1[[#This Row],[NET CONSUMPTION T=Q+R-S]]-Table1[[#This Row],[TOTAL SALES W=U+V]])/Table1[[#This Row],[NET CONSUMPTION T=Q+R-S]])*100</f>
        <v>7.416691962211547</v>
      </c>
      <c r="AD13">
        <v>7.48</v>
      </c>
      <c r="AE13" s="11">
        <f>Table1[[#This Row],[NET CONSUMPTION T=Q+R-S]]-Table1[[#This Row],[Column3]]</f>
        <v>-883.65758754871786</v>
      </c>
      <c r="AF13">
        <v>14268562.41</v>
      </c>
      <c r="AG13">
        <v>1.071</v>
      </c>
      <c r="AH13">
        <v>1.0848</v>
      </c>
      <c r="AI13">
        <v>-7.7</v>
      </c>
    </row>
    <row r="14" spans="1:37" hidden="1">
      <c r="A14">
        <v>6</v>
      </c>
      <c r="B14" t="s">
        <v>73</v>
      </c>
      <c r="C14" t="s">
        <v>74</v>
      </c>
      <c r="D14" t="s">
        <v>8</v>
      </c>
      <c r="E14" t="s">
        <v>92</v>
      </c>
      <c r="F14" t="s">
        <v>8</v>
      </c>
      <c r="H14" s="10" t="s">
        <v>93</v>
      </c>
      <c r="I14" s="10" t="s">
        <v>283</v>
      </c>
      <c r="J14" t="s">
        <v>80</v>
      </c>
      <c r="K14" t="s">
        <v>94</v>
      </c>
      <c r="L14">
        <v>505</v>
      </c>
      <c r="M14">
        <v>505</v>
      </c>
      <c r="N14">
        <v>0</v>
      </c>
      <c r="O14">
        <v>0</v>
      </c>
      <c r="P14">
        <v>0</v>
      </c>
      <c r="Q14">
        <v>52985.9</v>
      </c>
      <c r="R14">
        <v>53466</v>
      </c>
      <c r="S14">
        <v>2000</v>
      </c>
      <c r="T14">
        <v>960200</v>
      </c>
      <c r="U14" t="e">
        <f>VLOOKUP(Table1[[#This Row],[FEEDER NAME]],'[1]EnergyAuditFeederWise (2)'!$B$1:$C$65536,2,FALSE)</f>
        <v>#N/A</v>
      </c>
      <c r="V14">
        <v>962994</v>
      </c>
      <c r="W14">
        <v>0</v>
      </c>
      <c r="X14">
        <f>Table1[[#This Row],[CONSUMPTION Q=(O-N)*P]]+Table1[[#This Row],[IMPORTED ENERGY]]-Table1[[#This Row],[EXPORTED ENERGY]]</f>
        <v>1923194</v>
      </c>
      <c r="Y14">
        <v>1737754.75</v>
      </c>
      <c r="Z14">
        <v>0</v>
      </c>
      <c r="AA14">
        <v>1737754.75</v>
      </c>
      <c r="AB14" t="e">
        <f>((Table1[[#This Row],[TOTAL SALES W=U+V]]/(1-Table1[[#This Row],[Column1]]%)))</f>
        <v>#N/A</v>
      </c>
      <c r="AC14" s="11">
        <f>((Table1[[#This Row],[NET CONSUMPTION T=Q+R-S]]-Table1[[#This Row],[TOTAL SALES W=U+V]])/Table1[[#This Row],[NET CONSUMPTION T=Q+R-S]])*100</f>
        <v>9.642253979577724</v>
      </c>
      <c r="AD14" t="e">
        <v>#N/A</v>
      </c>
      <c r="AE14" s="11" t="e">
        <f>Table1[[#This Row],[NET CONSUMPTION T=Q+R-S]]-Table1[[#This Row],[Column3]]</f>
        <v>#N/A</v>
      </c>
      <c r="AF14">
        <v>3889482.19</v>
      </c>
      <c r="AG14">
        <v>0.90359999999999996</v>
      </c>
      <c r="AH14">
        <v>1.0234000000000001</v>
      </c>
      <c r="AI14">
        <v>9.8699999999999992</v>
      </c>
    </row>
    <row r="15" spans="1:37">
      <c r="A15">
        <v>7</v>
      </c>
      <c r="B15" t="s">
        <v>73</v>
      </c>
      <c r="C15" t="s">
        <v>74</v>
      </c>
      <c r="D15" t="s">
        <v>8</v>
      </c>
      <c r="E15" t="s">
        <v>75</v>
      </c>
      <c r="F15" t="s">
        <v>8</v>
      </c>
      <c r="H15" t="s">
        <v>95</v>
      </c>
      <c r="J15" t="s">
        <v>80</v>
      </c>
      <c r="K15" t="s">
        <v>96</v>
      </c>
      <c r="L15">
        <v>642</v>
      </c>
      <c r="M15">
        <v>642</v>
      </c>
      <c r="N15">
        <v>0</v>
      </c>
      <c r="O15">
        <v>0</v>
      </c>
      <c r="P15">
        <v>0</v>
      </c>
      <c r="Q15">
        <v>458.70600000000002</v>
      </c>
      <c r="R15">
        <v>467.541</v>
      </c>
      <c r="S15">
        <v>40000</v>
      </c>
      <c r="T15">
        <v>353400</v>
      </c>
      <c r="U15">
        <f>VLOOKUP(Table1[[#This Row],[FEEDER NAME]],'[1]EnergyAuditFeederWise (2)'!$B$1:$C$65536,2,FALSE)</f>
        <v>4.78</v>
      </c>
      <c r="V15">
        <v>0</v>
      </c>
      <c r="W15">
        <v>82300</v>
      </c>
      <c r="X15">
        <f>Table1[[#This Row],[CONSUMPTION Q=(O-N)*P]]+Table1[[#This Row],[IMPORTED ENERGY]]-Table1[[#This Row],[EXPORTED ENERGY]]</f>
        <v>271100</v>
      </c>
      <c r="Y15">
        <v>258068.7</v>
      </c>
      <c r="Z15">
        <v>0</v>
      </c>
      <c r="AA15">
        <v>258068.7</v>
      </c>
      <c r="AB15">
        <f>((Table1[[#This Row],[TOTAL SALES W=U+V]]/(1-Table1[[#This Row],[Column1]]%)))</f>
        <v>271023.62948960304</v>
      </c>
      <c r="AC15" s="11">
        <f>((Table1[[#This Row],[NET CONSUMPTION T=Q+R-S]]-Table1[[#This Row],[TOTAL SALES W=U+V]])/Table1[[#This Row],[NET CONSUMPTION T=Q+R-S]])*100</f>
        <v>4.8068240501659867</v>
      </c>
      <c r="AD15">
        <v>4.78</v>
      </c>
      <c r="AE15" s="11">
        <f>Table1[[#This Row],[NET CONSUMPTION T=Q+R-S]]-Table1[[#This Row],[Column3]]</f>
        <v>76.370510396955069</v>
      </c>
      <c r="AF15">
        <v>2735363</v>
      </c>
      <c r="AG15">
        <v>0.73019999999999996</v>
      </c>
      <c r="AH15">
        <v>0.99250000000000005</v>
      </c>
      <c r="AI15">
        <v>26.78</v>
      </c>
    </row>
    <row r="16" spans="1:37">
      <c r="A16">
        <v>8</v>
      </c>
      <c r="B16" t="s">
        <v>73</v>
      </c>
      <c r="C16" t="s">
        <v>74</v>
      </c>
      <c r="D16" t="s">
        <v>8</v>
      </c>
      <c r="E16" t="s">
        <v>75</v>
      </c>
      <c r="F16" t="s">
        <v>8</v>
      </c>
      <c r="H16" t="s">
        <v>97</v>
      </c>
      <c r="J16" t="s">
        <v>80</v>
      </c>
      <c r="K16" t="s">
        <v>98</v>
      </c>
      <c r="L16">
        <v>1</v>
      </c>
      <c r="M16">
        <v>1</v>
      </c>
      <c r="N16">
        <v>0</v>
      </c>
      <c r="O16">
        <v>0</v>
      </c>
      <c r="P16">
        <v>0</v>
      </c>
      <c r="Q16">
        <v>198.393</v>
      </c>
      <c r="R16">
        <v>218.58799999999999</v>
      </c>
      <c r="S16">
        <v>40000</v>
      </c>
      <c r="T16">
        <v>807800</v>
      </c>
      <c r="U16">
        <f>VLOOKUP(Table1[[#This Row],[FEEDER NAME]],'[1]EnergyAuditFeederWise (2)'!$B$1:$C$65536,2,FALSE)</f>
        <v>-0.59</v>
      </c>
      <c r="V16">
        <v>0</v>
      </c>
      <c r="W16">
        <v>433000</v>
      </c>
      <c r="X16">
        <f>Table1[[#This Row],[CONSUMPTION Q=(O-N)*P]]+Table1[[#This Row],[IMPORTED ENERGY]]-Table1[[#This Row],[EXPORTED ENERGY]]</f>
        <v>374800</v>
      </c>
      <c r="Y16">
        <v>373362</v>
      </c>
      <c r="Z16">
        <v>0</v>
      </c>
      <c r="AA16">
        <v>373362</v>
      </c>
      <c r="AB16">
        <f>((Table1[[#This Row],[TOTAL SALES W=U+V]]/(1-Table1[[#This Row],[Column1]]%)))</f>
        <v>371172.0847002684</v>
      </c>
      <c r="AC16" s="11">
        <f>((Table1[[#This Row],[NET CONSUMPTION T=Q+R-S]]-Table1[[#This Row],[TOTAL SALES W=U+V]])/Table1[[#This Row],[NET CONSUMPTION T=Q+R-S]])*100</f>
        <v>0.38367129135538952</v>
      </c>
      <c r="AD16">
        <v>-0.59</v>
      </c>
      <c r="AE16" s="11">
        <f>Table1[[#This Row],[NET CONSUMPTION T=Q+R-S]]-Table1[[#This Row],[Column3]]</f>
        <v>3627.9152997315978</v>
      </c>
      <c r="AF16">
        <v>560801</v>
      </c>
      <c r="AG16">
        <v>0.4622</v>
      </c>
      <c r="AH16">
        <v>1.0328999999999999</v>
      </c>
      <c r="AI16">
        <v>55.55</v>
      </c>
    </row>
    <row r="17" spans="1:35">
      <c r="A17">
        <v>9</v>
      </c>
      <c r="B17" t="s">
        <v>73</v>
      </c>
      <c r="C17" t="s">
        <v>74</v>
      </c>
      <c r="D17" t="s">
        <v>8</v>
      </c>
      <c r="E17" t="s">
        <v>99</v>
      </c>
      <c r="F17" t="s">
        <v>8</v>
      </c>
      <c r="H17" t="s">
        <v>100</v>
      </c>
      <c r="J17" t="s">
        <v>80</v>
      </c>
      <c r="K17" t="s">
        <v>101</v>
      </c>
      <c r="L17">
        <v>98</v>
      </c>
      <c r="M17">
        <v>98</v>
      </c>
      <c r="N17">
        <v>0</v>
      </c>
      <c r="O17">
        <v>0</v>
      </c>
      <c r="P17">
        <v>0</v>
      </c>
      <c r="Q17">
        <v>2774.1410000000001</v>
      </c>
      <c r="R17">
        <v>2816.2080000000001</v>
      </c>
      <c r="S17">
        <v>40000</v>
      </c>
      <c r="T17">
        <v>1682680</v>
      </c>
      <c r="U17">
        <f>VLOOKUP(Table1[[#This Row],[FEEDER NAME]],'[1]EnergyAuditFeederWise (2)'!$B$1:$C$65536,2,FALSE)</f>
        <v>0.65</v>
      </c>
      <c r="V17">
        <v>0</v>
      </c>
      <c r="W17">
        <v>0</v>
      </c>
      <c r="X17">
        <f>Table1[[#This Row],[CONSUMPTION Q=(O-N)*P]]+Table1[[#This Row],[IMPORTED ENERGY]]-Table1[[#This Row],[EXPORTED ENERGY]]</f>
        <v>1682680</v>
      </c>
      <c r="Y17">
        <v>1687838.75</v>
      </c>
      <c r="Z17">
        <v>0</v>
      </c>
      <c r="AA17">
        <v>1687838.75</v>
      </c>
      <c r="AB17">
        <f>((Table1[[#This Row],[TOTAL SALES W=U+V]]/(1-Table1[[#This Row],[Column1]]%)))</f>
        <v>1698881.4796175137</v>
      </c>
      <c r="AC17" s="11">
        <f>((Table1[[#This Row],[NET CONSUMPTION T=Q+R-S]]-Table1[[#This Row],[TOTAL SALES W=U+V]])/Table1[[#This Row],[NET CONSUMPTION T=Q+R-S]])*100</f>
        <v>-0.3065793852663608</v>
      </c>
      <c r="AD17">
        <v>0.65</v>
      </c>
      <c r="AE17" s="11">
        <f>Table1[[#This Row],[NET CONSUMPTION T=Q+R-S]]-Table1[[#This Row],[Column3]]</f>
        <v>-16201.479617513716</v>
      </c>
      <c r="AF17">
        <v>14352097.810000001</v>
      </c>
      <c r="AG17">
        <v>1.0031000000000001</v>
      </c>
      <c r="AH17">
        <v>1.0907</v>
      </c>
      <c r="AI17">
        <v>-0.34</v>
      </c>
    </row>
    <row r="18" spans="1:35">
      <c r="A18">
        <v>10</v>
      </c>
      <c r="B18" t="s">
        <v>73</v>
      </c>
      <c r="C18" t="s">
        <v>74</v>
      </c>
      <c r="D18" t="s">
        <v>8</v>
      </c>
      <c r="E18" t="s">
        <v>99</v>
      </c>
      <c r="F18" t="s">
        <v>8</v>
      </c>
      <c r="H18" t="s">
        <v>102</v>
      </c>
      <c r="J18" t="s">
        <v>80</v>
      </c>
      <c r="K18" t="s">
        <v>103</v>
      </c>
      <c r="L18">
        <v>1410</v>
      </c>
      <c r="M18">
        <v>1410</v>
      </c>
      <c r="N18">
        <v>0</v>
      </c>
      <c r="O18">
        <v>0</v>
      </c>
      <c r="P18">
        <v>0</v>
      </c>
      <c r="Q18">
        <v>1695.3610000000001</v>
      </c>
      <c r="R18">
        <v>1721.529</v>
      </c>
      <c r="S18">
        <v>40000</v>
      </c>
      <c r="T18">
        <v>1046720</v>
      </c>
      <c r="U18">
        <f>VLOOKUP(Table1[[#This Row],[FEEDER NAME]],'[1]EnergyAuditFeederWise (2)'!$B$1:$C$65536,2,FALSE)</f>
        <v>4.1500000000000004</v>
      </c>
      <c r="V18">
        <v>0</v>
      </c>
      <c r="W18">
        <v>61600</v>
      </c>
      <c r="X18">
        <f>Table1[[#This Row],[CONSUMPTION Q=(O-N)*P]]+Table1[[#This Row],[IMPORTED ENERGY]]-Table1[[#This Row],[EXPORTED ENERGY]]</f>
        <v>985120</v>
      </c>
      <c r="Y18">
        <v>944022.76</v>
      </c>
      <c r="Z18">
        <v>0</v>
      </c>
      <c r="AA18">
        <v>944022.76</v>
      </c>
      <c r="AB18">
        <f>((Table1[[#This Row],[TOTAL SALES W=U+V]]/(1-Table1[[#This Row],[Column1]]%)))</f>
        <v>984895.94157537818</v>
      </c>
      <c r="AC18" s="11">
        <f>((Table1[[#This Row],[NET CONSUMPTION T=Q+R-S]]-Table1[[#This Row],[TOTAL SALES W=U+V]])/Table1[[#This Row],[NET CONSUMPTION T=Q+R-S]])*100</f>
        <v>4.1718003898002269</v>
      </c>
      <c r="AD18">
        <v>4.1500000000000004</v>
      </c>
      <c r="AE18" s="11">
        <f>Table1[[#This Row],[NET CONSUMPTION T=Q+R-S]]-Table1[[#This Row],[Column3]]</f>
        <v>224.05842462182045</v>
      </c>
      <c r="AF18">
        <v>9843833.5299999993</v>
      </c>
      <c r="AG18">
        <v>0.90190000000000003</v>
      </c>
      <c r="AH18">
        <v>1.0164</v>
      </c>
      <c r="AI18">
        <v>9.9700000000000006</v>
      </c>
    </row>
    <row r="19" spans="1:35">
      <c r="A19">
        <v>11</v>
      </c>
      <c r="B19" t="s">
        <v>73</v>
      </c>
      <c r="C19" t="s">
        <v>74</v>
      </c>
      <c r="D19" t="s">
        <v>8</v>
      </c>
      <c r="E19" t="s">
        <v>82</v>
      </c>
      <c r="F19" t="s">
        <v>8</v>
      </c>
      <c r="H19" t="s">
        <v>104</v>
      </c>
      <c r="J19" t="s">
        <v>90</v>
      </c>
      <c r="K19" t="s">
        <v>105</v>
      </c>
      <c r="L19">
        <v>4012</v>
      </c>
      <c r="M19">
        <v>4012</v>
      </c>
      <c r="N19">
        <v>0</v>
      </c>
      <c r="O19">
        <v>124</v>
      </c>
      <c r="P19">
        <v>0</v>
      </c>
      <c r="Q19">
        <v>882.15300000000002</v>
      </c>
      <c r="R19">
        <v>890.27800000000002</v>
      </c>
      <c r="S19">
        <v>40000</v>
      </c>
      <c r="T19">
        <v>325000</v>
      </c>
      <c r="U19">
        <f>VLOOKUP(Table1[[#This Row],[FEEDER NAME]],'[1]EnergyAuditFeederWise (2)'!$B$1:$C$65536,2,FALSE)</f>
        <v>7.74</v>
      </c>
      <c r="V19">
        <v>432000</v>
      </c>
      <c r="W19">
        <v>0</v>
      </c>
      <c r="X19">
        <f>Table1[[#This Row],[CONSUMPTION Q=(O-N)*P]]+Table1[[#This Row],[IMPORTED ENERGY]]-Table1[[#This Row],[EXPORTED ENERGY]]</f>
        <v>757000</v>
      </c>
      <c r="Y19">
        <v>672607.25</v>
      </c>
      <c r="Z19">
        <v>26218.350999999999</v>
      </c>
      <c r="AA19">
        <v>698825.60100000002</v>
      </c>
      <c r="AB19">
        <f>((Table1[[#This Row],[TOTAL SALES W=U+V]]/(1-Table1[[#This Row],[Column1]]%)))</f>
        <v>757452.41816605255</v>
      </c>
      <c r="AC19" s="11">
        <f>((Table1[[#This Row],[NET CONSUMPTION T=Q+R-S]]-Table1[[#This Row],[TOTAL SALES W=U+V]])/Table1[[#This Row],[NET CONSUMPTION T=Q+R-S]])*100</f>
        <v>7.6848611624834851</v>
      </c>
      <c r="AD19">
        <v>7.74</v>
      </c>
      <c r="AE19" s="11">
        <f>Table1[[#This Row],[NET CONSUMPTION T=Q+R-S]]-Table1[[#This Row],[Column3]]</f>
        <v>-452.41816605255008</v>
      </c>
      <c r="AF19">
        <v>7345294.1900000004</v>
      </c>
      <c r="AG19">
        <v>2.1501999999999999</v>
      </c>
      <c r="AH19">
        <v>1.0226</v>
      </c>
      <c r="AI19">
        <v>-117.62</v>
      </c>
    </row>
    <row r="20" spans="1:35">
      <c r="A20">
        <v>12</v>
      </c>
      <c r="B20" t="s">
        <v>73</v>
      </c>
      <c r="C20" t="s">
        <v>74</v>
      </c>
      <c r="D20" t="s">
        <v>8</v>
      </c>
      <c r="E20" t="s">
        <v>106</v>
      </c>
      <c r="F20" t="s">
        <v>8</v>
      </c>
      <c r="H20" t="s">
        <v>107</v>
      </c>
      <c r="J20" t="s">
        <v>90</v>
      </c>
      <c r="K20" t="s">
        <v>108</v>
      </c>
      <c r="L20">
        <v>2367</v>
      </c>
      <c r="M20">
        <v>2367</v>
      </c>
      <c r="N20">
        <v>0</v>
      </c>
      <c r="O20">
        <v>7</v>
      </c>
      <c r="P20">
        <v>0</v>
      </c>
      <c r="Q20">
        <v>11318.4</v>
      </c>
      <c r="R20">
        <v>11592.7</v>
      </c>
      <c r="S20">
        <v>2000</v>
      </c>
      <c r="T20">
        <v>548600</v>
      </c>
      <c r="U20">
        <f>VLOOKUP(Table1[[#This Row],[FEEDER NAME]],'[1]EnergyAuditFeederWise (2)'!$B$1:$C$65536,2,FALSE)</f>
        <v>8.24</v>
      </c>
      <c r="V20">
        <v>0</v>
      </c>
      <c r="W20">
        <v>36500</v>
      </c>
      <c r="X20">
        <f>Table1[[#This Row],[CONSUMPTION Q=(O-N)*P]]+Table1[[#This Row],[IMPORTED ENERGY]]-Table1[[#This Row],[EXPORTED ENERGY]]</f>
        <v>512100</v>
      </c>
      <c r="Y20">
        <v>468232.41</v>
      </c>
      <c r="Z20">
        <v>1580.67</v>
      </c>
      <c r="AA20">
        <v>469813.08</v>
      </c>
      <c r="AB20">
        <f>((Table1[[#This Row],[TOTAL SALES W=U+V]]/(1-Table1[[#This Row],[Column1]]%)))</f>
        <v>512002.04882301658</v>
      </c>
      <c r="AC20" s="11">
        <f>((Table1[[#This Row],[NET CONSUMPTION T=Q+R-S]]-Table1[[#This Row],[TOTAL SALES W=U+V]])/Table1[[#This Row],[NET CONSUMPTION T=Q+R-S]])*100</f>
        <v>8.2575512595196212</v>
      </c>
      <c r="AD20">
        <v>8.24</v>
      </c>
      <c r="AE20" s="11">
        <f>Table1[[#This Row],[NET CONSUMPTION T=Q+R-S]]-Table1[[#This Row],[Column3]]</f>
        <v>97.951176983420737</v>
      </c>
      <c r="AF20">
        <v>5782879.7999999998</v>
      </c>
      <c r="AG20">
        <v>0.85640000000000005</v>
      </c>
      <c r="AH20">
        <v>1.1153</v>
      </c>
      <c r="AI20">
        <v>16.02</v>
      </c>
    </row>
    <row r="21" spans="1:35">
      <c r="A21">
        <v>13</v>
      </c>
      <c r="B21" t="s">
        <v>73</v>
      </c>
      <c r="C21" t="s">
        <v>74</v>
      </c>
      <c r="D21" t="s">
        <v>8</v>
      </c>
      <c r="E21" t="s">
        <v>82</v>
      </c>
      <c r="F21" t="s">
        <v>8</v>
      </c>
      <c r="H21" t="s">
        <v>109</v>
      </c>
      <c r="J21" t="s">
        <v>80</v>
      </c>
      <c r="K21" t="s">
        <v>110</v>
      </c>
      <c r="L21">
        <v>1</v>
      </c>
      <c r="M21">
        <v>1</v>
      </c>
      <c r="N21">
        <v>0</v>
      </c>
      <c r="O21">
        <v>0</v>
      </c>
      <c r="P21">
        <v>0</v>
      </c>
      <c r="Q21">
        <v>2490.6280000000002</v>
      </c>
      <c r="R21">
        <v>2532.1170000000002</v>
      </c>
      <c r="S21">
        <v>40000</v>
      </c>
      <c r="T21">
        <v>1659560</v>
      </c>
      <c r="U21">
        <f>VLOOKUP(Table1[[#This Row],[FEEDER NAME]],'[1]EnergyAuditFeederWise (2)'!$B$1:$C$65536,2,FALSE)</f>
        <v>0.41</v>
      </c>
      <c r="V21">
        <v>0</v>
      </c>
      <c r="W21">
        <v>0</v>
      </c>
      <c r="X21">
        <f>Table1[[#This Row],[CONSUMPTION Q=(O-N)*P]]+Table1[[#This Row],[IMPORTED ENERGY]]-Table1[[#This Row],[EXPORTED ENERGY]]</f>
        <v>1659560</v>
      </c>
      <c r="Y21">
        <v>1653600</v>
      </c>
      <c r="Z21">
        <v>0</v>
      </c>
      <c r="AA21">
        <v>1653600</v>
      </c>
      <c r="AB21">
        <f>((Table1[[#This Row],[TOTAL SALES W=U+V]]/(1-Table1[[#This Row],[Column1]]%)))</f>
        <v>1660407.6714529572</v>
      </c>
      <c r="AC21" s="11">
        <f>((Table1[[#This Row],[NET CONSUMPTION T=Q+R-S]]-Table1[[#This Row],[TOTAL SALES W=U+V]])/Table1[[#This Row],[NET CONSUMPTION T=Q+R-S]])*100</f>
        <v>0.35913133601677555</v>
      </c>
      <c r="AD21">
        <v>0.41</v>
      </c>
      <c r="AE21" s="11">
        <f>Table1[[#This Row],[NET CONSUMPTION T=Q+R-S]]-Table1[[#This Row],[Column3]]</f>
        <v>-847.67145295720547</v>
      </c>
      <c r="AF21">
        <v>2195163</v>
      </c>
      <c r="AG21">
        <v>0.99639999999999995</v>
      </c>
      <c r="AH21">
        <v>1</v>
      </c>
      <c r="AI21">
        <v>0.36</v>
      </c>
    </row>
    <row r="22" spans="1:35">
      <c r="A22">
        <v>14</v>
      </c>
      <c r="B22" t="s">
        <v>73</v>
      </c>
      <c r="C22" t="s">
        <v>74</v>
      </c>
      <c r="D22" t="s">
        <v>8</v>
      </c>
      <c r="E22" t="s">
        <v>82</v>
      </c>
      <c r="F22" t="s">
        <v>8</v>
      </c>
      <c r="H22" t="s">
        <v>111</v>
      </c>
      <c r="J22" t="s">
        <v>80</v>
      </c>
      <c r="K22" t="s">
        <v>112</v>
      </c>
      <c r="L22">
        <v>1</v>
      </c>
      <c r="M22">
        <v>1</v>
      </c>
      <c r="N22">
        <v>0</v>
      </c>
      <c r="O22">
        <v>0</v>
      </c>
      <c r="P22">
        <v>0</v>
      </c>
      <c r="Q22">
        <v>3835.3359999999998</v>
      </c>
      <c r="R22">
        <v>3905.3420000000001</v>
      </c>
      <c r="S22">
        <v>40000</v>
      </c>
      <c r="T22">
        <v>2800240</v>
      </c>
      <c r="U22">
        <f>VLOOKUP(Table1[[#This Row],[FEEDER NAME]],'[1]EnergyAuditFeederWise (2)'!$B$1:$C$65536,2,FALSE)</f>
        <v>0.83</v>
      </c>
      <c r="V22">
        <v>0</v>
      </c>
      <c r="W22">
        <v>0</v>
      </c>
      <c r="X22">
        <f>Table1[[#This Row],[CONSUMPTION Q=(O-N)*P]]+Table1[[#This Row],[IMPORTED ENERGY]]-Table1[[#This Row],[EXPORTED ENERGY]]</f>
        <v>2800240</v>
      </c>
      <c r="Y22">
        <v>2775600</v>
      </c>
      <c r="Z22">
        <v>0</v>
      </c>
      <c r="AA22">
        <v>2775600</v>
      </c>
      <c r="AB22">
        <f>((Table1[[#This Row],[TOTAL SALES W=U+V]]/(1-Table1[[#This Row],[Column1]]%)))</f>
        <v>2798830.2914187759</v>
      </c>
      <c r="AC22" s="11">
        <f>((Table1[[#This Row],[NET CONSUMPTION T=Q+R-S]]-Table1[[#This Row],[TOTAL SALES W=U+V]])/Table1[[#This Row],[NET CONSUMPTION T=Q+R-S]])*100</f>
        <v>0.87992457789332346</v>
      </c>
      <c r="AD22">
        <v>0.83</v>
      </c>
      <c r="AE22" s="11">
        <f>Table1[[#This Row],[NET CONSUMPTION T=Q+R-S]]-Table1[[#This Row],[Column3]]</f>
        <v>1409.7085812240839</v>
      </c>
      <c r="AF22">
        <v>9907899</v>
      </c>
      <c r="AG22">
        <v>0.99119999999999997</v>
      </c>
      <c r="AH22">
        <v>0.4481</v>
      </c>
      <c r="AI22">
        <v>0.39</v>
      </c>
    </row>
    <row r="23" spans="1:35">
      <c r="A23">
        <v>15</v>
      </c>
      <c r="B23" t="s">
        <v>73</v>
      </c>
      <c r="C23" t="s">
        <v>74</v>
      </c>
      <c r="D23" t="s">
        <v>8</v>
      </c>
      <c r="E23" t="s">
        <v>82</v>
      </c>
      <c r="F23" t="s">
        <v>8</v>
      </c>
      <c r="H23" t="s">
        <v>113</v>
      </c>
      <c r="J23" t="s">
        <v>87</v>
      </c>
      <c r="K23" t="s">
        <v>114</v>
      </c>
      <c r="L23">
        <v>123</v>
      </c>
      <c r="M23">
        <v>123</v>
      </c>
      <c r="N23">
        <v>0</v>
      </c>
      <c r="O23">
        <v>121</v>
      </c>
      <c r="P23">
        <v>0</v>
      </c>
      <c r="Q23">
        <v>28.079000000000001</v>
      </c>
      <c r="R23">
        <v>28.651</v>
      </c>
      <c r="S23">
        <v>40000</v>
      </c>
      <c r="T23">
        <v>22880</v>
      </c>
      <c r="U23">
        <f>VLOOKUP(Table1[[#This Row],[FEEDER NAME]],'[1]EnergyAuditFeederWise (2)'!$B$1:$C$65536,2,FALSE)</f>
        <v>9.27</v>
      </c>
      <c r="V23">
        <v>0</v>
      </c>
      <c r="W23">
        <v>0</v>
      </c>
      <c r="X23">
        <f>Table1[[#This Row],[CONSUMPTION Q=(O-N)*P]]+Table1[[#This Row],[IMPORTED ENERGY]]-Table1[[#This Row],[EXPORTED ENERGY]]</f>
        <v>22880</v>
      </c>
      <c r="Y23">
        <v>218</v>
      </c>
      <c r="Z23">
        <v>20487.915000000001</v>
      </c>
      <c r="AA23">
        <v>20705.915000000001</v>
      </c>
      <c r="AB23">
        <f>((Table1[[#This Row],[TOTAL SALES W=U+V]]/(1-Table1[[#This Row],[Column1]]%)))</f>
        <v>22821.464785627686</v>
      </c>
      <c r="AC23" s="11">
        <f>((Table1[[#This Row],[NET CONSUMPTION T=Q+R-S]]-Table1[[#This Row],[TOTAL SALES W=U+V]])/Table1[[#This Row],[NET CONSUMPTION T=Q+R-S]])*100</f>
        <v>9.5021197552447525</v>
      </c>
      <c r="AD23">
        <v>9.27</v>
      </c>
      <c r="AE23" s="11">
        <f>Table1[[#This Row],[NET CONSUMPTION T=Q+R-S]]-Table1[[#This Row],[Column3]]</f>
        <v>58.535214372313931</v>
      </c>
      <c r="AF23">
        <v>123532.21</v>
      </c>
      <c r="AG23">
        <v>0.90500000000000003</v>
      </c>
      <c r="AH23">
        <v>0.99929999999999997</v>
      </c>
      <c r="AI23">
        <v>9.49</v>
      </c>
    </row>
    <row r="24" spans="1:35">
      <c r="A24">
        <v>16</v>
      </c>
      <c r="B24" t="s">
        <v>73</v>
      </c>
      <c r="C24" t="s">
        <v>74</v>
      </c>
      <c r="D24" t="s">
        <v>8</v>
      </c>
      <c r="E24" t="s">
        <v>106</v>
      </c>
      <c r="F24" t="s">
        <v>8</v>
      </c>
      <c r="H24" t="s">
        <v>115</v>
      </c>
      <c r="J24" t="s">
        <v>90</v>
      </c>
      <c r="K24" t="s">
        <v>116</v>
      </c>
      <c r="L24">
        <v>4856</v>
      </c>
      <c r="M24">
        <v>4856</v>
      </c>
      <c r="N24">
        <v>0</v>
      </c>
      <c r="O24">
        <v>0</v>
      </c>
      <c r="P24">
        <v>0</v>
      </c>
      <c r="Q24">
        <v>19778.400000000001</v>
      </c>
      <c r="R24">
        <v>20316.400000000001</v>
      </c>
      <c r="S24">
        <v>2000</v>
      </c>
      <c r="T24">
        <v>1076000</v>
      </c>
      <c r="U24">
        <f>VLOOKUP(Table1[[#This Row],[FEEDER NAME]],'[1]EnergyAuditFeederWise (2)'!$B$1:$C$65536,2,FALSE)</f>
        <v>7.4</v>
      </c>
      <c r="V24">
        <v>0</v>
      </c>
      <c r="W24">
        <v>334000</v>
      </c>
      <c r="X24">
        <f>Table1[[#This Row],[CONSUMPTION Q=(O-N)*P]]+Table1[[#This Row],[IMPORTED ENERGY]]-Table1[[#This Row],[EXPORTED ENERGY]]</f>
        <v>742000</v>
      </c>
      <c r="Y24">
        <v>686593.53</v>
      </c>
      <c r="Z24">
        <v>0</v>
      </c>
      <c r="AA24">
        <v>686593.53</v>
      </c>
      <c r="AB24">
        <f>((Table1[[#This Row],[TOTAL SALES W=U+V]]/(1-Table1[[#This Row],[Column1]]%)))</f>
        <v>741461.69546436297</v>
      </c>
      <c r="AC24" s="11">
        <f>((Table1[[#This Row],[NET CONSUMPTION T=Q+R-S]]-Table1[[#This Row],[TOTAL SALES W=U+V]])/Table1[[#This Row],[NET CONSUMPTION T=Q+R-S]])*100</f>
        <v>7.467179245283015</v>
      </c>
      <c r="AD24">
        <v>7.4</v>
      </c>
      <c r="AE24" s="11">
        <f>Table1[[#This Row],[NET CONSUMPTION T=Q+R-S]]-Table1[[#This Row],[Column3]]</f>
        <v>538.30453563702758</v>
      </c>
      <c r="AF24">
        <v>7075990.1799999997</v>
      </c>
      <c r="AG24">
        <v>0.6381</v>
      </c>
      <c r="AH24">
        <v>0.98329999999999995</v>
      </c>
      <c r="AI24">
        <v>35.590000000000003</v>
      </c>
    </row>
    <row r="25" spans="1:35" hidden="1">
      <c r="A25">
        <v>17</v>
      </c>
      <c r="B25" t="s">
        <v>73</v>
      </c>
      <c r="C25" t="s">
        <v>74</v>
      </c>
      <c r="D25" t="s">
        <v>8</v>
      </c>
      <c r="E25" t="s">
        <v>92</v>
      </c>
      <c r="F25" t="s">
        <v>8</v>
      </c>
      <c r="H25" s="10" t="s">
        <v>117</v>
      </c>
      <c r="I25" s="10" t="s">
        <v>283</v>
      </c>
      <c r="J25" t="s">
        <v>90</v>
      </c>
      <c r="K25" t="s">
        <v>118</v>
      </c>
      <c r="L25">
        <v>594</v>
      </c>
      <c r="M25">
        <v>594</v>
      </c>
      <c r="N25">
        <v>0</v>
      </c>
      <c r="O25">
        <v>1</v>
      </c>
      <c r="P25">
        <v>0</v>
      </c>
      <c r="Q25">
        <v>7876</v>
      </c>
      <c r="R25">
        <v>8054.2</v>
      </c>
      <c r="S25">
        <v>1000</v>
      </c>
      <c r="T25">
        <v>178200</v>
      </c>
      <c r="U25" t="e">
        <f>VLOOKUP(Table1[[#This Row],[FEEDER NAME]],'[1]EnergyAuditFeederWise (2)'!$B$1:$C$65536,2,FALSE)</f>
        <v>#N/A</v>
      </c>
      <c r="V25">
        <v>0</v>
      </c>
      <c r="W25">
        <v>100000</v>
      </c>
      <c r="X25">
        <f>Table1[[#This Row],[CONSUMPTION Q=(O-N)*P]]+Table1[[#This Row],[IMPORTED ENERGY]]-Table1[[#This Row],[EXPORTED ENERGY]]</f>
        <v>78200</v>
      </c>
      <c r="Y25">
        <v>73313.399999999994</v>
      </c>
      <c r="Z25">
        <v>400</v>
      </c>
      <c r="AA25">
        <v>73713.399999999994</v>
      </c>
      <c r="AB25" t="e">
        <f>((Table1[[#This Row],[TOTAL SALES W=U+V]]/(1-Table1[[#This Row],[Column1]]%)))</f>
        <v>#N/A</v>
      </c>
      <c r="AC25" s="11">
        <f>((Table1[[#This Row],[NET CONSUMPTION T=Q+R-S]]-Table1[[#This Row],[TOTAL SALES W=U+V]])/Table1[[#This Row],[NET CONSUMPTION T=Q+R-S]])*100</f>
        <v>5.7373401534526929</v>
      </c>
      <c r="AD25" t="e">
        <v>#N/A</v>
      </c>
      <c r="AE25" s="11" t="e">
        <f>Table1[[#This Row],[NET CONSUMPTION T=Q+R-S]]-Table1[[#This Row],[Column3]]</f>
        <v>#N/A</v>
      </c>
      <c r="AF25">
        <v>837088.13</v>
      </c>
      <c r="AG25">
        <v>0.94259999999999999</v>
      </c>
      <c r="AH25">
        <v>0.94720000000000004</v>
      </c>
      <c r="AI25">
        <v>5.44</v>
      </c>
    </row>
    <row r="26" spans="1:35">
      <c r="A26">
        <v>18</v>
      </c>
      <c r="B26" t="s">
        <v>73</v>
      </c>
      <c r="C26" t="s">
        <v>74</v>
      </c>
      <c r="D26" t="s">
        <v>8</v>
      </c>
      <c r="E26" t="s">
        <v>75</v>
      </c>
      <c r="F26" t="s">
        <v>8</v>
      </c>
      <c r="H26" t="s">
        <v>119</v>
      </c>
      <c r="J26" t="s">
        <v>80</v>
      </c>
      <c r="K26" t="s">
        <v>120</v>
      </c>
      <c r="L26">
        <v>1</v>
      </c>
      <c r="M26">
        <v>1</v>
      </c>
      <c r="N26">
        <v>0</v>
      </c>
      <c r="O26">
        <v>0</v>
      </c>
      <c r="P26">
        <v>0</v>
      </c>
      <c r="Q26">
        <v>988.94399999999996</v>
      </c>
      <c r="R26">
        <v>1017.282</v>
      </c>
      <c r="S26">
        <v>40000</v>
      </c>
      <c r="T26">
        <v>1133520</v>
      </c>
      <c r="U26">
        <f>VLOOKUP(Table1[[#This Row],[FEEDER NAME]],'[1]EnergyAuditFeederWise (2)'!$B$1:$C$65536,2,FALSE)</f>
        <v>-1</v>
      </c>
      <c r="V26">
        <v>88000</v>
      </c>
      <c r="W26">
        <v>0</v>
      </c>
      <c r="X26">
        <f>Table1[[#This Row],[CONSUMPTION Q=(O-N)*P]]+Table1[[#This Row],[IMPORTED ENERGY]]-Table1[[#This Row],[EXPORTED ENERGY]]</f>
        <v>1221520</v>
      </c>
      <c r="Y26">
        <v>1218600</v>
      </c>
      <c r="Z26">
        <v>0</v>
      </c>
      <c r="AA26">
        <v>1218600</v>
      </c>
      <c r="AB26">
        <f>((Table1[[#This Row],[TOTAL SALES W=U+V]]/(1-Table1[[#This Row],[Column1]]%)))</f>
        <v>1206534.6534653464</v>
      </c>
      <c r="AC26" s="11">
        <f>((Table1[[#This Row],[NET CONSUMPTION T=Q+R-S]]-Table1[[#This Row],[TOTAL SALES W=U+V]])/Table1[[#This Row],[NET CONSUMPTION T=Q+R-S]])*100</f>
        <v>0.23904643395114283</v>
      </c>
      <c r="AD26">
        <v>-1</v>
      </c>
      <c r="AE26" s="11">
        <f>Table1[[#This Row],[NET CONSUMPTION T=Q+R-S]]-Table1[[#This Row],[Column3]]</f>
        <v>14985.346534653567</v>
      </c>
      <c r="AF26">
        <v>7444301</v>
      </c>
      <c r="AG26">
        <v>1.0750999999999999</v>
      </c>
      <c r="AH26">
        <v>1</v>
      </c>
      <c r="AI26">
        <v>-7.51</v>
      </c>
    </row>
    <row r="27" spans="1:35">
      <c r="A27">
        <v>19</v>
      </c>
      <c r="B27" t="s">
        <v>73</v>
      </c>
      <c r="C27" t="s">
        <v>74</v>
      </c>
      <c r="D27" t="s">
        <v>8</v>
      </c>
      <c r="E27" t="s">
        <v>99</v>
      </c>
      <c r="F27" t="s">
        <v>8</v>
      </c>
      <c r="H27" t="s">
        <v>121</v>
      </c>
      <c r="J27" t="s">
        <v>122</v>
      </c>
      <c r="K27" t="s">
        <v>123</v>
      </c>
      <c r="L27">
        <v>945</v>
      </c>
      <c r="M27">
        <v>945</v>
      </c>
      <c r="N27">
        <v>0</v>
      </c>
      <c r="O27">
        <v>0</v>
      </c>
      <c r="P27">
        <v>0</v>
      </c>
      <c r="Q27">
        <v>168.38200000000001</v>
      </c>
      <c r="R27">
        <v>171.96299999999999</v>
      </c>
      <c r="S27">
        <v>40000</v>
      </c>
      <c r="T27">
        <v>143240</v>
      </c>
      <c r="U27">
        <f>VLOOKUP(Table1[[#This Row],[FEEDER NAME]],'[1]EnergyAuditFeederWise (2)'!$B$1:$C$65536,2,FALSE)</f>
        <v>6.32</v>
      </c>
      <c r="V27">
        <v>0</v>
      </c>
      <c r="W27">
        <v>7300</v>
      </c>
      <c r="X27">
        <f>Table1[[#This Row],[CONSUMPTION Q=(O-N)*P]]+Table1[[#This Row],[IMPORTED ENERGY]]-Table1[[#This Row],[EXPORTED ENERGY]]</f>
        <v>135940</v>
      </c>
      <c r="Y27">
        <v>127534</v>
      </c>
      <c r="Z27">
        <v>0</v>
      </c>
      <c r="AA27">
        <v>127534</v>
      </c>
      <c r="AB27">
        <f>((Table1[[#This Row],[TOTAL SALES W=U+V]]/(1-Table1[[#This Row],[Column1]]%)))</f>
        <v>136137.91631084544</v>
      </c>
      <c r="AC27" s="11">
        <f>((Table1[[#This Row],[NET CONSUMPTION T=Q+R-S]]-Table1[[#This Row],[TOTAL SALES W=U+V]])/Table1[[#This Row],[NET CONSUMPTION T=Q+R-S]])*100</f>
        <v>6.1836104163601586</v>
      </c>
      <c r="AD27">
        <v>6.32</v>
      </c>
      <c r="AE27" s="11">
        <f>Table1[[#This Row],[NET CONSUMPTION T=Q+R-S]]-Table1[[#This Row],[Column3]]</f>
        <v>-197.91631084543769</v>
      </c>
      <c r="AF27">
        <v>1254834.76</v>
      </c>
      <c r="AG27">
        <v>0.89039999999999997</v>
      </c>
      <c r="AH27">
        <v>0.98329999999999995</v>
      </c>
      <c r="AI27">
        <v>10.78</v>
      </c>
    </row>
    <row r="28" spans="1:35">
      <c r="A28">
        <v>20</v>
      </c>
      <c r="B28" t="s">
        <v>73</v>
      </c>
      <c r="C28" t="s">
        <v>74</v>
      </c>
      <c r="D28" t="s">
        <v>8</v>
      </c>
      <c r="E28" t="s">
        <v>85</v>
      </c>
      <c r="F28" t="s">
        <v>8</v>
      </c>
      <c r="H28" t="s">
        <v>124</v>
      </c>
      <c r="J28" t="s">
        <v>77</v>
      </c>
      <c r="K28" t="s">
        <v>125</v>
      </c>
      <c r="L28">
        <v>8065</v>
      </c>
      <c r="M28">
        <v>8065</v>
      </c>
      <c r="N28">
        <v>0</v>
      </c>
      <c r="O28">
        <v>0</v>
      </c>
      <c r="P28">
        <v>0</v>
      </c>
      <c r="Q28">
        <v>43158.8</v>
      </c>
      <c r="R28">
        <v>44496.5</v>
      </c>
      <c r="S28">
        <v>1000</v>
      </c>
      <c r="T28">
        <v>1337700</v>
      </c>
      <c r="U28">
        <f>VLOOKUP(Table1[[#This Row],[FEEDER NAME]],'[1]EnergyAuditFeederWise (2)'!$B$1:$C$65536,2,FALSE)</f>
        <v>7.69</v>
      </c>
      <c r="V28">
        <v>0</v>
      </c>
      <c r="W28">
        <v>274000</v>
      </c>
      <c r="X28">
        <f>Table1[[#This Row],[CONSUMPTION Q=(O-N)*P]]+Table1[[#This Row],[IMPORTED ENERGY]]-Table1[[#This Row],[EXPORTED ENERGY]]</f>
        <v>1063700</v>
      </c>
      <c r="Y28">
        <v>981302.16</v>
      </c>
      <c r="Z28">
        <v>0</v>
      </c>
      <c r="AA28">
        <v>981302.16</v>
      </c>
      <c r="AB28">
        <f>((Table1[[#This Row],[TOTAL SALES W=U+V]]/(1-Table1[[#This Row],[Column1]]%)))</f>
        <v>1063050.7637309066</v>
      </c>
      <c r="AC28" s="11">
        <f>((Table1[[#This Row],[NET CONSUMPTION T=Q+R-S]]-Table1[[#This Row],[TOTAL SALES W=U+V]])/Table1[[#This Row],[NET CONSUMPTION T=Q+R-S]])*100</f>
        <v>7.7463420137256715</v>
      </c>
      <c r="AD28">
        <v>7.69</v>
      </c>
      <c r="AE28" s="11">
        <f>Table1[[#This Row],[NET CONSUMPTION T=Q+R-S]]-Table1[[#This Row],[Column3]]</f>
        <v>649.23626909335144</v>
      </c>
      <c r="AF28">
        <v>9892332.5899999999</v>
      </c>
      <c r="AG28">
        <v>0.73360000000000003</v>
      </c>
      <c r="AH28">
        <v>0.96679999999999999</v>
      </c>
      <c r="AI28">
        <v>25.76</v>
      </c>
    </row>
    <row r="29" spans="1:35" hidden="1">
      <c r="A29">
        <v>21</v>
      </c>
      <c r="B29" t="s">
        <v>73</v>
      </c>
      <c r="C29" t="s">
        <v>74</v>
      </c>
      <c r="D29" t="s">
        <v>74</v>
      </c>
      <c r="E29" t="s">
        <v>99</v>
      </c>
      <c r="F29" t="s">
        <v>74</v>
      </c>
      <c r="H29" t="s">
        <v>126</v>
      </c>
      <c r="J29" t="s">
        <v>127</v>
      </c>
      <c r="K29" t="s">
        <v>128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  <c r="S29">
        <v>60000</v>
      </c>
      <c r="T29">
        <v>0</v>
      </c>
      <c r="U29" t="e">
        <f>VLOOKUP(Table1[[#This Row],[FEEDER NAME]],'[1]EnergyAuditFeederWise (2)'!$B$1:$C$65536,2,FALSE)</f>
        <v>#N/A</v>
      </c>
      <c r="V29">
        <v>0</v>
      </c>
      <c r="W29">
        <v>0</v>
      </c>
      <c r="X29">
        <v>0</v>
      </c>
      <c r="Y29">
        <v>1451400</v>
      </c>
      <c r="Z29">
        <v>0</v>
      </c>
      <c r="AA29">
        <v>1451400</v>
      </c>
      <c r="AB29" t="e">
        <f>((Table1[[#This Row],[TOTAL SALES W=U+V]]/(1-Table1[[#This Row],[Column1]]%)))</f>
        <v>#N/A</v>
      </c>
      <c r="AC29">
        <v>-145140000</v>
      </c>
      <c r="AD29">
        <v>8.85</v>
      </c>
      <c r="AE29">
        <v>9101652</v>
      </c>
      <c r="AF29">
        <v>9101652</v>
      </c>
      <c r="AG29">
        <v>0</v>
      </c>
      <c r="AH29">
        <v>1</v>
      </c>
      <c r="AI29">
        <v>100</v>
      </c>
    </row>
    <row r="30" spans="1:35">
      <c r="A30">
        <v>22</v>
      </c>
      <c r="B30" t="s">
        <v>73</v>
      </c>
      <c r="C30" t="s">
        <v>74</v>
      </c>
      <c r="D30" t="s">
        <v>8</v>
      </c>
      <c r="E30" t="s">
        <v>75</v>
      </c>
      <c r="F30" t="s">
        <v>8</v>
      </c>
      <c r="H30" t="s">
        <v>129</v>
      </c>
      <c r="J30" t="s">
        <v>87</v>
      </c>
      <c r="K30" t="s">
        <v>130</v>
      </c>
      <c r="L30">
        <v>85</v>
      </c>
      <c r="M30">
        <v>85</v>
      </c>
      <c r="N30">
        <v>0</v>
      </c>
      <c r="O30">
        <v>83</v>
      </c>
      <c r="P30">
        <v>0</v>
      </c>
      <c r="Q30">
        <v>17.079000000000001</v>
      </c>
      <c r="R30">
        <v>17.228999999999999</v>
      </c>
      <c r="S30">
        <v>40000</v>
      </c>
      <c r="T30">
        <v>6000</v>
      </c>
      <c r="U30">
        <f>VLOOKUP(Table1[[#This Row],[FEEDER NAME]],'[1]EnergyAuditFeederWise (2)'!$B$1:$C$65536,2,FALSE)</f>
        <v>8.85</v>
      </c>
      <c r="V30">
        <v>0</v>
      </c>
      <c r="W30">
        <v>0</v>
      </c>
      <c r="X30">
        <f>Table1[[#This Row],[CONSUMPTION Q=(O-N)*P]]+Table1[[#This Row],[IMPORTED ENERGY]]-Table1[[#This Row],[EXPORTED ENERGY]]</f>
        <v>6000</v>
      </c>
      <c r="Y30">
        <v>572</v>
      </c>
      <c r="Z30">
        <v>4858.2520000000004</v>
      </c>
      <c r="AA30">
        <v>5430.2520000000004</v>
      </c>
      <c r="AB30">
        <f>((Table1[[#This Row],[TOTAL SALES W=U+V]]/(1-Table1[[#This Row],[Column1]]%)))</f>
        <v>5957.4898518924856</v>
      </c>
      <c r="AC30" s="11">
        <f>((Table1[[#This Row],[NET CONSUMPTION T=Q+R-S]]-Table1[[#This Row],[TOTAL SALES W=U+V]])/Table1[[#This Row],[NET CONSUMPTION T=Q+R-S]])*100</f>
        <v>9.4957999999999938</v>
      </c>
      <c r="AD30">
        <v>-0.31</v>
      </c>
      <c r="AE30" s="11">
        <f>Table1[[#This Row],[NET CONSUMPTION T=Q+R-S]]-Table1[[#This Row],[Column3]]</f>
        <v>42.510148107514397</v>
      </c>
      <c r="AF30">
        <v>28275.040000000001</v>
      </c>
      <c r="AG30">
        <v>0.90500000000000003</v>
      </c>
      <c r="AH30">
        <v>0.77639999999999998</v>
      </c>
      <c r="AI30">
        <v>7.38</v>
      </c>
    </row>
    <row r="31" spans="1:35">
      <c r="A31">
        <v>23</v>
      </c>
      <c r="B31" t="s">
        <v>73</v>
      </c>
      <c r="C31" t="s">
        <v>74</v>
      </c>
      <c r="D31" t="s">
        <v>8</v>
      </c>
      <c r="E31" t="s">
        <v>99</v>
      </c>
      <c r="F31" t="s">
        <v>8</v>
      </c>
      <c r="H31" t="s">
        <v>131</v>
      </c>
      <c r="J31" t="s">
        <v>80</v>
      </c>
      <c r="K31" t="s">
        <v>132</v>
      </c>
      <c r="L31">
        <v>10</v>
      </c>
      <c r="M31">
        <v>10</v>
      </c>
      <c r="N31">
        <v>0</v>
      </c>
      <c r="O31">
        <v>0</v>
      </c>
      <c r="P31">
        <v>0</v>
      </c>
      <c r="Q31">
        <v>26291.1</v>
      </c>
      <c r="R31">
        <v>27113.1</v>
      </c>
      <c r="S31">
        <v>2000</v>
      </c>
      <c r="T31">
        <v>1644000</v>
      </c>
      <c r="U31">
        <f>VLOOKUP(Table1[[#This Row],[FEEDER NAME]],'[1]EnergyAuditFeederWise (2)'!$B$1:$C$65536,2,FALSE)</f>
        <v>-0.31</v>
      </c>
      <c r="V31">
        <v>0</v>
      </c>
      <c r="W31">
        <v>0</v>
      </c>
      <c r="X31">
        <f>Table1[[#This Row],[CONSUMPTION Q=(O-N)*P]]+Table1[[#This Row],[IMPORTED ENERGY]]-Table1[[#This Row],[EXPORTED ENERGY]]</f>
        <v>1644000</v>
      </c>
      <c r="Y31">
        <v>1647792.25</v>
      </c>
      <c r="Z31">
        <v>0</v>
      </c>
      <c r="AA31">
        <v>1647792.25</v>
      </c>
      <c r="AB31">
        <f>((Table1[[#This Row],[TOTAL SALES W=U+V]]/(1-Table1[[#This Row],[Column1]]%)))</f>
        <v>1642699.8803708502</v>
      </c>
      <c r="AC31" s="11">
        <f>((Table1[[#This Row],[NET CONSUMPTION T=Q+R-S]]-Table1[[#This Row],[TOTAL SALES W=U+V]])/Table1[[#This Row],[NET CONSUMPTION T=Q+R-S]])*100</f>
        <v>-0.23067214111922144</v>
      </c>
      <c r="AD31">
        <v>8.23</v>
      </c>
      <c r="AE31" s="11">
        <f>Table1[[#This Row],[NET CONSUMPTION T=Q+R-S]]-Table1[[#This Row],[Column3]]</f>
        <v>1300.1196291497909</v>
      </c>
      <c r="AF31">
        <v>14222392</v>
      </c>
      <c r="AG31">
        <v>1.0023</v>
      </c>
      <c r="AH31">
        <v>1.0055000000000001</v>
      </c>
      <c r="AI31">
        <v>-0.23</v>
      </c>
    </row>
    <row r="32" spans="1:35">
      <c r="A32">
        <v>24</v>
      </c>
      <c r="B32" t="s">
        <v>73</v>
      </c>
      <c r="C32" t="s">
        <v>74</v>
      </c>
      <c r="D32" t="s">
        <v>8</v>
      </c>
      <c r="E32" t="s">
        <v>85</v>
      </c>
      <c r="F32" t="s">
        <v>8</v>
      </c>
      <c r="H32" t="s">
        <v>133</v>
      </c>
      <c r="J32" t="s">
        <v>90</v>
      </c>
      <c r="K32" t="s">
        <v>134</v>
      </c>
      <c r="L32">
        <v>6057</v>
      </c>
      <c r="M32">
        <v>6057</v>
      </c>
      <c r="N32">
        <v>0</v>
      </c>
      <c r="O32">
        <v>37</v>
      </c>
      <c r="P32">
        <v>0</v>
      </c>
      <c r="Q32">
        <v>25988.5</v>
      </c>
      <c r="R32">
        <v>26803.5</v>
      </c>
      <c r="S32">
        <v>1000</v>
      </c>
      <c r="T32">
        <v>815000</v>
      </c>
      <c r="U32">
        <f>VLOOKUP(Table1[[#This Row],[FEEDER NAME]],'[1]EnergyAuditFeederWise (2)'!$B$1:$C$65536,2,FALSE)</f>
        <v>8.23</v>
      </c>
      <c r="V32">
        <v>0</v>
      </c>
      <c r="W32">
        <v>84000</v>
      </c>
      <c r="X32">
        <f>Table1[[#This Row],[CONSUMPTION Q=(O-N)*P]]+Table1[[#This Row],[IMPORTED ENERGY]]-Table1[[#This Row],[EXPORTED ENERGY]]</f>
        <v>731000</v>
      </c>
      <c r="Y32">
        <v>656845.93999999994</v>
      </c>
      <c r="Z32">
        <v>7722.7020000000002</v>
      </c>
      <c r="AA32">
        <v>664568.64199999999</v>
      </c>
      <c r="AB32">
        <f>((Table1[[#This Row],[TOTAL SALES W=U+V]]/(1-Table1[[#This Row],[Column1]]%)))</f>
        <v>724167.63866187213</v>
      </c>
      <c r="AC32" s="11">
        <f>((Table1[[#This Row],[NET CONSUMPTION T=Q+R-S]]-Table1[[#This Row],[TOTAL SALES W=U+V]])/Table1[[#This Row],[NET CONSUMPTION T=Q+R-S]])*100</f>
        <v>9.0877370725034208</v>
      </c>
      <c r="AD32" t="e">
        <v>#N/A</v>
      </c>
      <c r="AE32" s="11">
        <f>Table1[[#This Row],[NET CONSUMPTION T=Q+R-S]]-Table1[[#This Row],[Column3]]</f>
        <v>6832.3613381278701</v>
      </c>
      <c r="AF32">
        <v>6031250.6299999999</v>
      </c>
      <c r="AG32">
        <v>0.81540000000000001</v>
      </c>
      <c r="AH32">
        <v>0.92859999999999998</v>
      </c>
      <c r="AI32">
        <v>17.14</v>
      </c>
    </row>
    <row r="33" spans="1:35">
      <c r="A33">
        <v>25</v>
      </c>
      <c r="B33" t="s">
        <v>73</v>
      </c>
      <c r="C33" t="s">
        <v>74</v>
      </c>
      <c r="D33" t="s">
        <v>8</v>
      </c>
      <c r="E33" t="s">
        <v>75</v>
      </c>
      <c r="F33" t="s">
        <v>8</v>
      </c>
      <c r="H33" t="s">
        <v>135</v>
      </c>
      <c r="J33" t="s">
        <v>80</v>
      </c>
      <c r="K33" t="s">
        <v>136</v>
      </c>
      <c r="L33">
        <v>0</v>
      </c>
      <c r="M33">
        <v>0</v>
      </c>
      <c r="N33">
        <v>0</v>
      </c>
      <c r="O33">
        <v>0</v>
      </c>
      <c r="P33">
        <v>0</v>
      </c>
      <c r="Q33">
        <v>190.81700000000001</v>
      </c>
      <c r="R33">
        <v>190.81700000000001</v>
      </c>
      <c r="S33">
        <v>40000</v>
      </c>
      <c r="T33">
        <v>0</v>
      </c>
      <c r="U33" t="e">
        <f>VLOOKUP(Table1[[#This Row],[FEEDER NAME]],'[1]EnergyAuditFeederWise (2)'!$B$1:$C$65536,2,FALSE)</f>
        <v>#N/A</v>
      </c>
      <c r="V33">
        <v>0</v>
      </c>
      <c r="W33">
        <v>0</v>
      </c>
      <c r="X33">
        <f>Table1[[#This Row],[CONSUMPTION Q=(O-N)*P]]+Table1[[#This Row],[IMPORTED ENERGY]]-Table1[[#This Row],[EXPORTED ENERGY]]</f>
        <v>0</v>
      </c>
      <c r="Y33">
        <v>0</v>
      </c>
      <c r="Z33">
        <v>0</v>
      </c>
      <c r="AA33">
        <v>0</v>
      </c>
      <c r="AB33" t="e">
        <f>((Table1[[#This Row],[TOTAL SALES W=U+V]]/(1-Table1[[#This Row],[Column1]]%)))</f>
        <v>#N/A</v>
      </c>
      <c r="AC33" s="11" t="e">
        <f>((Table1[[#This Row],[NET CONSUMPTION T=Q+R-S]]-Table1[[#This Row],[TOTAL SALES W=U+V]])/Table1[[#This Row],[NET CONSUMPTION T=Q+R-S]])*100</f>
        <v>#DIV/0!</v>
      </c>
      <c r="AD33">
        <v>8.39</v>
      </c>
      <c r="AE33" s="11" t="e">
        <f>Table1[[#This Row],[NET CONSUMPTION T=Q+R-S]]-Table1[[#This Row],[Column3]]</f>
        <v>#N/A</v>
      </c>
      <c r="AF33">
        <v>0</v>
      </c>
      <c r="AG33">
        <v>0</v>
      </c>
      <c r="AH33">
        <v>0</v>
      </c>
      <c r="AI33">
        <v>0</v>
      </c>
    </row>
    <row r="34" spans="1:35">
      <c r="A34">
        <v>26</v>
      </c>
      <c r="B34" t="s">
        <v>73</v>
      </c>
      <c r="C34" t="s">
        <v>74</v>
      </c>
      <c r="D34" t="s">
        <v>8</v>
      </c>
      <c r="E34" t="s">
        <v>75</v>
      </c>
      <c r="F34" t="s">
        <v>8</v>
      </c>
      <c r="H34" t="s">
        <v>137</v>
      </c>
      <c r="J34" t="s">
        <v>77</v>
      </c>
      <c r="K34" t="s">
        <v>138</v>
      </c>
      <c r="L34">
        <v>2650</v>
      </c>
      <c r="M34">
        <v>2650</v>
      </c>
      <c r="N34">
        <v>0</v>
      </c>
      <c r="O34">
        <v>0</v>
      </c>
      <c r="P34">
        <v>0</v>
      </c>
      <c r="Q34">
        <v>443.70699999999999</v>
      </c>
      <c r="R34">
        <v>452.69900000000001</v>
      </c>
      <c r="S34">
        <v>40000</v>
      </c>
      <c r="T34">
        <v>359680</v>
      </c>
      <c r="U34">
        <f>VLOOKUP(Table1[[#This Row],[FEEDER NAME]],'[1]EnergyAuditFeederWise (2)'!$B$1:$C$65536,2,FALSE)</f>
        <v>8.39</v>
      </c>
      <c r="V34">
        <v>0</v>
      </c>
      <c r="W34">
        <v>13600</v>
      </c>
      <c r="X34">
        <f>Table1[[#This Row],[CONSUMPTION Q=(O-N)*P]]+Table1[[#This Row],[IMPORTED ENERGY]]-Table1[[#This Row],[EXPORTED ENERGY]]</f>
        <v>346080</v>
      </c>
      <c r="Y34">
        <v>317032.21000000002</v>
      </c>
      <c r="Z34">
        <v>0</v>
      </c>
      <c r="AA34">
        <v>317032.21000000002</v>
      </c>
      <c r="AB34">
        <f>((Table1[[#This Row],[TOTAL SALES W=U+V]]/(1-Table1[[#This Row],[Column1]]%)))</f>
        <v>346067.25248335337</v>
      </c>
      <c r="AC34" s="11">
        <f>((Table1[[#This Row],[NET CONSUMPTION T=Q+R-S]]-Table1[[#This Row],[TOTAL SALES W=U+V]])/Table1[[#This Row],[NET CONSUMPTION T=Q+R-S]])*100</f>
        <v>8.3933743643088246</v>
      </c>
      <c r="AD34">
        <v>3.09</v>
      </c>
      <c r="AE34" s="11">
        <f>Table1[[#This Row],[NET CONSUMPTION T=Q+R-S]]-Table1[[#This Row],[Column3]]</f>
        <v>12.747516646631993</v>
      </c>
      <c r="AF34">
        <v>3556687.63</v>
      </c>
      <c r="AG34">
        <v>0.88139999999999996</v>
      </c>
      <c r="AH34">
        <v>1.0193000000000001</v>
      </c>
      <c r="AI34">
        <v>12.09</v>
      </c>
    </row>
    <row r="35" spans="1:35">
      <c r="A35">
        <v>27</v>
      </c>
      <c r="B35" t="s">
        <v>73</v>
      </c>
      <c r="C35" t="s">
        <v>74</v>
      </c>
      <c r="D35" t="s">
        <v>8</v>
      </c>
      <c r="E35" t="s">
        <v>75</v>
      </c>
      <c r="F35" t="s">
        <v>8</v>
      </c>
      <c r="H35" t="s">
        <v>139</v>
      </c>
      <c r="J35" t="s">
        <v>80</v>
      </c>
      <c r="K35" t="s">
        <v>140</v>
      </c>
      <c r="L35">
        <v>124</v>
      </c>
      <c r="M35">
        <v>124</v>
      </c>
      <c r="N35">
        <v>0</v>
      </c>
      <c r="O35">
        <v>0</v>
      </c>
      <c r="P35">
        <v>0</v>
      </c>
      <c r="Q35">
        <v>2422.1590000000001</v>
      </c>
      <c r="R35">
        <v>2459.9659999999999</v>
      </c>
      <c r="S35">
        <v>40000</v>
      </c>
      <c r="T35">
        <v>1512280</v>
      </c>
      <c r="U35">
        <f>VLOOKUP(Table1[[#This Row],[FEEDER NAME]],'[1]EnergyAuditFeederWise (2)'!$B$1:$C$65536,2,FALSE)</f>
        <v>3.09</v>
      </c>
      <c r="V35">
        <v>196000</v>
      </c>
      <c r="W35">
        <v>0</v>
      </c>
      <c r="X35">
        <f>Table1[[#This Row],[CONSUMPTION Q=(O-N)*P]]+Table1[[#This Row],[IMPORTED ENERGY]]-Table1[[#This Row],[EXPORTED ENERGY]]</f>
        <v>1708280</v>
      </c>
      <c r="Y35">
        <v>1659007.8</v>
      </c>
      <c r="Z35">
        <v>0</v>
      </c>
      <c r="AA35">
        <v>1659007.8</v>
      </c>
      <c r="AB35">
        <f>((Table1[[#This Row],[TOTAL SALES W=U+V]]/(1-Table1[[#This Row],[Column1]]%)))</f>
        <v>1711905.6856877517</v>
      </c>
      <c r="AC35" s="11">
        <f>((Table1[[#This Row],[NET CONSUMPTION T=Q+R-S]]-Table1[[#This Row],[TOTAL SALES W=U+V]])/Table1[[#This Row],[NET CONSUMPTION T=Q+R-S]])*100</f>
        <v>2.8843163884140743</v>
      </c>
      <c r="AD35">
        <v>0.15</v>
      </c>
      <c r="AE35" s="11">
        <f>Table1[[#This Row],[NET CONSUMPTION T=Q+R-S]]-Table1[[#This Row],[Column3]]</f>
        <v>-3625.6856877517421</v>
      </c>
      <c r="AF35">
        <v>17090910.050000001</v>
      </c>
      <c r="AG35">
        <v>1.097</v>
      </c>
      <c r="AH35">
        <v>1.0780000000000001</v>
      </c>
      <c r="AI35">
        <v>-10.46</v>
      </c>
    </row>
    <row r="36" spans="1:35">
      <c r="A36">
        <v>28</v>
      </c>
      <c r="B36" t="s">
        <v>73</v>
      </c>
      <c r="C36" t="s">
        <v>74</v>
      </c>
      <c r="D36" t="s">
        <v>8</v>
      </c>
      <c r="E36" t="s">
        <v>99</v>
      </c>
      <c r="F36" t="s">
        <v>8</v>
      </c>
      <c r="H36" t="s">
        <v>141</v>
      </c>
      <c r="J36" t="s">
        <v>80</v>
      </c>
      <c r="K36" t="s">
        <v>142</v>
      </c>
      <c r="L36">
        <v>2</v>
      </c>
      <c r="M36">
        <v>2</v>
      </c>
      <c r="N36">
        <v>0</v>
      </c>
      <c r="O36">
        <v>0</v>
      </c>
      <c r="P36">
        <v>0</v>
      </c>
      <c r="Q36">
        <v>2251.701</v>
      </c>
      <c r="R36">
        <v>2303.5740000000001</v>
      </c>
      <c r="S36">
        <v>40000</v>
      </c>
      <c r="T36">
        <v>2074920</v>
      </c>
      <c r="U36">
        <f>VLOOKUP(Table1[[#This Row],[FEEDER NAME]],'[1]EnergyAuditFeederWise (2)'!$B$1:$C$65536,2,FALSE)</f>
        <v>0.15</v>
      </c>
      <c r="V36">
        <v>0</v>
      </c>
      <c r="W36">
        <v>0</v>
      </c>
      <c r="X36">
        <f>Table1[[#This Row],[CONSUMPTION Q=(O-N)*P]]+Table1[[#This Row],[IMPORTED ENERGY]]-Table1[[#This Row],[EXPORTED ENERGY]]</f>
        <v>2074920</v>
      </c>
      <c r="Y36">
        <v>2071500</v>
      </c>
      <c r="Z36">
        <v>0</v>
      </c>
      <c r="AA36">
        <v>2071500</v>
      </c>
      <c r="AB36">
        <f>((Table1[[#This Row],[TOTAL SALES W=U+V]]/(1-Table1[[#This Row],[Column1]]%)))</f>
        <v>2074611.9178768152</v>
      </c>
      <c r="AC36" s="11">
        <f>((Table1[[#This Row],[NET CONSUMPTION T=Q+R-S]]-Table1[[#This Row],[TOTAL SALES W=U+V]])/Table1[[#This Row],[NET CONSUMPTION T=Q+R-S]])*100</f>
        <v>0.16482563183158869</v>
      </c>
      <c r="AD36">
        <v>0.27</v>
      </c>
      <c r="AE36" s="11">
        <f>Table1[[#This Row],[NET CONSUMPTION T=Q+R-S]]-Table1[[#This Row],[Column3]]</f>
        <v>308.08212318480946</v>
      </c>
      <c r="AF36">
        <v>4284036</v>
      </c>
      <c r="AG36">
        <v>0.99839999999999995</v>
      </c>
      <c r="AH36">
        <v>1</v>
      </c>
      <c r="AI36">
        <v>0.16</v>
      </c>
    </row>
    <row r="37" spans="1:35">
      <c r="A37">
        <v>29</v>
      </c>
      <c r="B37" t="s">
        <v>73</v>
      </c>
      <c r="C37" t="s">
        <v>74</v>
      </c>
      <c r="D37" t="s">
        <v>8</v>
      </c>
      <c r="E37" t="s">
        <v>82</v>
      </c>
      <c r="F37" t="s">
        <v>8</v>
      </c>
      <c r="H37" t="s">
        <v>143</v>
      </c>
      <c r="J37" t="s">
        <v>80</v>
      </c>
      <c r="K37" t="s">
        <v>144</v>
      </c>
      <c r="L37">
        <v>2</v>
      </c>
      <c r="M37">
        <v>2</v>
      </c>
      <c r="N37">
        <v>0</v>
      </c>
      <c r="O37">
        <v>0</v>
      </c>
      <c r="P37">
        <v>0</v>
      </c>
      <c r="Q37">
        <v>1290.3800000000001</v>
      </c>
      <c r="R37">
        <v>1320.115</v>
      </c>
      <c r="S37">
        <v>40000</v>
      </c>
      <c r="T37">
        <v>1189400</v>
      </c>
      <c r="U37">
        <f>VLOOKUP(Table1[[#This Row],[FEEDER NAME]],'[1]EnergyAuditFeederWise (2)'!$B$1:$C$65536,2,FALSE)</f>
        <v>0.27</v>
      </c>
      <c r="V37">
        <v>0</v>
      </c>
      <c r="W37">
        <v>0</v>
      </c>
      <c r="X37">
        <f>Table1[[#This Row],[CONSUMPTION Q=(O-N)*P]]+Table1[[#This Row],[IMPORTED ENERGY]]-Table1[[#This Row],[EXPORTED ENERGY]]</f>
        <v>1189400</v>
      </c>
      <c r="Y37">
        <v>1185865</v>
      </c>
      <c r="Z37">
        <v>0</v>
      </c>
      <c r="AA37">
        <v>1185865</v>
      </c>
      <c r="AB37">
        <f>((Table1[[#This Row],[TOTAL SALES W=U+V]]/(1-Table1[[#This Row],[Column1]]%)))</f>
        <v>1189075.5038604231</v>
      </c>
      <c r="AC37" s="11">
        <f>((Table1[[#This Row],[NET CONSUMPTION T=Q+R-S]]-Table1[[#This Row],[TOTAL SALES W=U+V]])/Table1[[#This Row],[NET CONSUMPTION T=Q+R-S]])*100</f>
        <v>0.29720867664368589</v>
      </c>
      <c r="AD37">
        <v>4.1100000000000003</v>
      </c>
      <c r="AE37" s="11">
        <f>Table1[[#This Row],[NET CONSUMPTION T=Q+R-S]]-Table1[[#This Row],[Column3]]</f>
        <v>324.49613957689144</v>
      </c>
      <c r="AF37">
        <v>4335878</v>
      </c>
      <c r="AG37">
        <v>0.997</v>
      </c>
      <c r="AH37">
        <v>0.99970000000000003</v>
      </c>
      <c r="AI37">
        <v>0.3</v>
      </c>
    </row>
    <row r="38" spans="1:35">
      <c r="A38">
        <v>30</v>
      </c>
      <c r="B38" t="s">
        <v>73</v>
      </c>
      <c r="C38" t="s">
        <v>74</v>
      </c>
      <c r="D38" t="s">
        <v>8</v>
      </c>
      <c r="E38" t="s">
        <v>82</v>
      </c>
      <c r="F38" t="s">
        <v>8</v>
      </c>
      <c r="H38" t="s">
        <v>145</v>
      </c>
      <c r="J38" t="s">
        <v>80</v>
      </c>
      <c r="K38" t="s">
        <v>146</v>
      </c>
      <c r="L38">
        <v>736</v>
      </c>
      <c r="M38">
        <v>736</v>
      </c>
      <c r="N38">
        <v>0</v>
      </c>
      <c r="O38">
        <v>0</v>
      </c>
      <c r="P38">
        <v>0</v>
      </c>
      <c r="Q38">
        <v>1648.5350000000001</v>
      </c>
      <c r="R38">
        <v>1668.193</v>
      </c>
      <c r="S38">
        <v>40000</v>
      </c>
      <c r="T38">
        <v>786320</v>
      </c>
      <c r="U38">
        <f>VLOOKUP(Table1[[#This Row],[FEEDER NAME]],'[1]EnergyAuditFeederWise (2)'!$B$1:$C$65536,2,FALSE)</f>
        <v>4.1100000000000003</v>
      </c>
      <c r="V38">
        <v>0</v>
      </c>
      <c r="W38">
        <v>74000</v>
      </c>
      <c r="X38">
        <f>Table1[[#This Row],[CONSUMPTION Q=(O-N)*P]]+Table1[[#This Row],[IMPORTED ENERGY]]-Table1[[#This Row],[EXPORTED ENERGY]]</f>
        <v>712320</v>
      </c>
      <c r="Y38">
        <v>687340.55</v>
      </c>
      <c r="Z38">
        <v>0</v>
      </c>
      <c r="AA38">
        <v>687340.55</v>
      </c>
      <c r="AB38">
        <f>((Table1[[#This Row],[TOTAL SALES W=U+V]]/(1-Table1[[#This Row],[Column1]]%)))</f>
        <v>716801.07414746075</v>
      </c>
      <c r="AC38" s="11">
        <f>((Table1[[#This Row],[NET CONSUMPTION T=Q+R-S]]-Table1[[#This Row],[TOTAL SALES W=U+V]])/Table1[[#This Row],[NET CONSUMPTION T=Q+R-S]])*100</f>
        <v>3.5067736410601911</v>
      </c>
      <c r="AD38">
        <v>1.55</v>
      </c>
      <c r="AE38" s="11">
        <f>Table1[[#This Row],[NET CONSUMPTION T=Q+R-S]]-Table1[[#This Row],[Column3]]</f>
        <v>-4481.0741474607494</v>
      </c>
      <c r="AF38">
        <v>7912539.2000000002</v>
      </c>
      <c r="AG38">
        <v>0.87409999999999999</v>
      </c>
      <c r="AH38">
        <v>1.1141000000000001</v>
      </c>
      <c r="AI38">
        <v>14.03</v>
      </c>
    </row>
    <row r="39" spans="1:35">
      <c r="A39">
        <v>31</v>
      </c>
      <c r="B39" t="s">
        <v>73</v>
      </c>
      <c r="C39" t="s">
        <v>74</v>
      </c>
      <c r="D39" t="s">
        <v>8</v>
      </c>
      <c r="E39" t="s">
        <v>82</v>
      </c>
      <c r="F39" t="s">
        <v>8</v>
      </c>
      <c r="H39" t="s">
        <v>147</v>
      </c>
      <c r="J39" t="s">
        <v>80</v>
      </c>
      <c r="K39" t="s">
        <v>148</v>
      </c>
      <c r="L39">
        <v>58</v>
      </c>
      <c r="M39">
        <v>58</v>
      </c>
      <c r="N39">
        <v>0</v>
      </c>
      <c r="O39">
        <v>0</v>
      </c>
      <c r="P39">
        <v>0</v>
      </c>
      <c r="Q39">
        <v>3317.2730000000001</v>
      </c>
      <c r="R39">
        <v>3372.424</v>
      </c>
      <c r="S39">
        <v>40000</v>
      </c>
      <c r="T39">
        <v>2206040</v>
      </c>
      <c r="U39">
        <f>VLOOKUP(Table1[[#This Row],[FEEDER NAME]],'[1]EnergyAuditFeederWise (2)'!$B$1:$C$65536,2,FALSE)</f>
        <v>1.55</v>
      </c>
      <c r="V39">
        <v>0</v>
      </c>
      <c r="W39">
        <v>0</v>
      </c>
      <c r="X39">
        <f>Table1[[#This Row],[CONSUMPTION Q=(O-N)*P]]+Table1[[#This Row],[IMPORTED ENERGY]]-Table1[[#This Row],[EXPORTED ENERGY]]</f>
        <v>2206040</v>
      </c>
      <c r="Y39">
        <v>2176078.25</v>
      </c>
      <c r="Z39">
        <v>0</v>
      </c>
      <c r="AA39">
        <v>2176078.25</v>
      </c>
      <c r="AB39">
        <f>((Table1[[#This Row],[TOTAL SALES W=U+V]]/(1-Table1[[#This Row],[Column1]]%)))</f>
        <v>2210338.4966988317</v>
      </c>
      <c r="AC39" s="11">
        <f>((Table1[[#This Row],[NET CONSUMPTION T=Q+R-S]]-Table1[[#This Row],[TOTAL SALES W=U+V]])/Table1[[#This Row],[NET CONSUMPTION T=Q+R-S]])*100</f>
        <v>1.35816893619336</v>
      </c>
      <c r="AD39">
        <v>8.1</v>
      </c>
      <c r="AE39" s="11">
        <f>Table1[[#This Row],[NET CONSUMPTION T=Q+R-S]]-Table1[[#This Row],[Column3]]</f>
        <v>-4298.4966988316737</v>
      </c>
      <c r="AF39">
        <v>15598735</v>
      </c>
      <c r="AG39">
        <v>0.98640000000000005</v>
      </c>
      <c r="AH39">
        <v>1.1056999999999999</v>
      </c>
      <c r="AI39">
        <v>1.5</v>
      </c>
    </row>
    <row r="40" spans="1:35">
      <c r="A40">
        <v>32</v>
      </c>
      <c r="B40" t="s">
        <v>73</v>
      </c>
      <c r="C40" t="s">
        <v>74</v>
      </c>
      <c r="D40" t="s">
        <v>8</v>
      </c>
      <c r="E40" t="s">
        <v>85</v>
      </c>
      <c r="F40" t="s">
        <v>8</v>
      </c>
      <c r="H40" t="s">
        <v>149</v>
      </c>
      <c r="J40" t="s">
        <v>90</v>
      </c>
      <c r="K40" t="s">
        <v>150</v>
      </c>
      <c r="L40">
        <v>4068</v>
      </c>
      <c r="M40">
        <v>4068</v>
      </c>
      <c r="N40">
        <v>0</v>
      </c>
      <c r="O40">
        <v>89</v>
      </c>
      <c r="P40">
        <v>0</v>
      </c>
      <c r="Q40">
        <v>45006</v>
      </c>
      <c r="R40">
        <v>46505.5</v>
      </c>
      <c r="S40">
        <v>1000</v>
      </c>
      <c r="T40">
        <v>1499500</v>
      </c>
      <c r="U40">
        <f>VLOOKUP(Table1[[#This Row],[FEEDER NAME]],'[1]EnergyAuditFeederWise (2)'!$B$1:$C$65536,2,FALSE)</f>
        <v>8.1</v>
      </c>
      <c r="V40">
        <v>0</v>
      </c>
      <c r="W40">
        <v>410000</v>
      </c>
      <c r="X40">
        <f>Table1[[#This Row],[CONSUMPTION Q=(O-N)*P]]+Table1[[#This Row],[IMPORTED ENERGY]]-Table1[[#This Row],[EXPORTED ENERGY]]</f>
        <v>1089500</v>
      </c>
      <c r="Y40">
        <v>987578</v>
      </c>
      <c r="Z40">
        <v>18347.063999999998</v>
      </c>
      <c r="AA40">
        <v>1005925.064</v>
      </c>
      <c r="AB40">
        <f>((Table1[[#This Row],[TOTAL SALES W=U+V]]/(1-Table1[[#This Row],[Column1]]%)))</f>
        <v>1094586.5767138193</v>
      </c>
      <c r="AC40" s="11">
        <f>((Table1[[#This Row],[NET CONSUMPTION T=Q+R-S]]-Table1[[#This Row],[TOTAL SALES W=U+V]])/Table1[[#This Row],[NET CONSUMPTION T=Q+R-S]])*100</f>
        <v>7.6709441027994485</v>
      </c>
      <c r="AD40">
        <v>6.89</v>
      </c>
      <c r="AE40" s="11">
        <f>Table1[[#This Row],[NET CONSUMPTION T=Q+R-S]]-Table1[[#This Row],[Column3]]</f>
        <v>-5086.5767138192896</v>
      </c>
      <c r="AF40">
        <v>10264902.27</v>
      </c>
      <c r="AG40">
        <v>0.67079999999999995</v>
      </c>
      <c r="AH40">
        <v>1.0001</v>
      </c>
      <c r="AI40">
        <v>32.92</v>
      </c>
    </row>
    <row r="41" spans="1:35">
      <c r="A41">
        <v>33</v>
      </c>
      <c r="B41" t="s">
        <v>73</v>
      </c>
      <c r="C41" t="s">
        <v>74</v>
      </c>
      <c r="D41" t="s">
        <v>8</v>
      </c>
      <c r="E41" t="s">
        <v>85</v>
      </c>
      <c r="F41" t="s">
        <v>8</v>
      </c>
      <c r="H41" t="s">
        <v>151</v>
      </c>
      <c r="J41" t="s">
        <v>77</v>
      </c>
      <c r="K41" t="s">
        <v>152</v>
      </c>
      <c r="L41">
        <v>2482</v>
      </c>
      <c r="M41">
        <v>2482</v>
      </c>
      <c r="N41">
        <v>0</v>
      </c>
      <c r="O41">
        <v>50</v>
      </c>
      <c r="P41">
        <v>0</v>
      </c>
      <c r="Q41">
        <v>62910.400000000001</v>
      </c>
      <c r="R41">
        <v>63613.9</v>
      </c>
      <c r="S41">
        <v>1000</v>
      </c>
      <c r="T41">
        <v>703500</v>
      </c>
      <c r="U41">
        <f>VLOOKUP(Table1[[#This Row],[FEEDER NAME]],'[1]EnergyAuditFeederWise (2)'!$B$1:$C$65536,2,FALSE)</f>
        <v>6.89</v>
      </c>
      <c r="V41">
        <v>38000</v>
      </c>
      <c r="W41">
        <v>28000</v>
      </c>
      <c r="X41">
        <f>Table1[[#This Row],[CONSUMPTION Q=(O-N)*P]]+Table1[[#This Row],[IMPORTED ENERGY]]-Table1[[#This Row],[EXPORTED ENERGY]]</f>
        <v>713500</v>
      </c>
      <c r="Y41">
        <v>664230.6</v>
      </c>
      <c r="Z41">
        <v>11234.048000000001</v>
      </c>
      <c r="AA41">
        <v>675464.64800000004</v>
      </c>
      <c r="AB41">
        <f>((Table1[[#This Row],[TOTAL SALES W=U+V]]/(1-Table1[[#This Row],[Column1]]%)))</f>
        <v>725448.01632477716</v>
      </c>
      <c r="AC41" s="11">
        <f>((Table1[[#This Row],[NET CONSUMPTION T=Q+R-S]]-Table1[[#This Row],[TOTAL SALES W=U+V]])/Table1[[#This Row],[NET CONSUMPTION T=Q+R-S]])*100</f>
        <v>5.3308131744919347</v>
      </c>
      <c r="AD41" t="e">
        <v>#N/A</v>
      </c>
      <c r="AE41" s="11">
        <f>Table1[[#This Row],[NET CONSUMPTION T=Q+R-S]]-Table1[[#This Row],[Column3]]</f>
        <v>-11948.016324777156</v>
      </c>
      <c r="AF41">
        <v>7492591.0999999996</v>
      </c>
      <c r="AG41">
        <v>0.96009999999999995</v>
      </c>
      <c r="AH41">
        <v>1.0135000000000001</v>
      </c>
      <c r="AI41">
        <v>4.04</v>
      </c>
    </row>
    <row r="42" spans="1:35" hidden="1">
      <c r="A42">
        <v>34</v>
      </c>
      <c r="B42" t="s">
        <v>73</v>
      </c>
      <c r="C42" t="s">
        <v>74</v>
      </c>
      <c r="D42" t="s">
        <v>8</v>
      </c>
      <c r="E42" t="s">
        <v>106</v>
      </c>
      <c r="F42" t="s">
        <v>8</v>
      </c>
      <c r="H42" s="10" t="s">
        <v>153</v>
      </c>
      <c r="I42" s="10" t="s">
        <v>283</v>
      </c>
      <c r="J42" t="s">
        <v>90</v>
      </c>
      <c r="K42" t="s">
        <v>154</v>
      </c>
      <c r="L42">
        <v>4603</v>
      </c>
      <c r="M42">
        <v>4603</v>
      </c>
      <c r="N42">
        <v>0</v>
      </c>
      <c r="O42">
        <v>4</v>
      </c>
      <c r="P42">
        <v>0</v>
      </c>
      <c r="Q42">
        <v>17674.3</v>
      </c>
      <c r="R42">
        <v>18189.3</v>
      </c>
      <c r="S42">
        <v>2000</v>
      </c>
      <c r="T42">
        <v>1030000</v>
      </c>
      <c r="U42" t="e">
        <f>VLOOKUP(Table1[[#This Row],[FEEDER NAME]],'[1]EnergyAuditFeederWise (2)'!$B$1:$C$65536,2,FALSE)</f>
        <v>#N/A</v>
      </c>
      <c r="V42">
        <v>0</v>
      </c>
      <c r="W42">
        <v>125000</v>
      </c>
      <c r="X42">
        <f>Table1[[#This Row],[CONSUMPTION Q=(O-N)*P]]+Table1[[#This Row],[IMPORTED ENERGY]]-Table1[[#This Row],[EXPORTED ENERGY]]</f>
        <v>905000</v>
      </c>
      <c r="Y42">
        <v>824875</v>
      </c>
      <c r="Z42">
        <v>1600</v>
      </c>
      <c r="AA42">
        <v>826475</v>
      </c>
      <c r="AB42" t="e">
        <f>((Table1[[#This Row],[TOTAL SALES W=U+V]]/(1-Table1[[#This Row],[Column1]]%)))</f>
        <v>#N/A</v>
      </c>
      <c r="AC42" s="11">
        <f>((Table1[[#This Row],[NET CONSUMPTION T=Q+R-S]]-Table1[[#This Row],[TOTAL SALES W=U+V]])/Table1[[#This Row],[NET CONSUMPTION T=Q+R-S]])*100</f>
        <v>8.6767955801104968</v>
      </c>
      <c r="AD42" t="e">
        <v>#N/A</v>
      </c>
      <c r="AE42" s="11" t="e">
        <f>Table1[[#This Row],[NET CONSUMPTION T=Q+R-S]]-Table1[[#This Row],[Column3]]</f>
        <v>#N/A</v>
      </c>
      <c r="AF42">
        <v>9938266.7200000007</v>
      </c>
      <c r="AG42">
        <v>0.91320000000000001</v>
      </c>
      <c r="AH42">
        <v>1.1427</v>
      </c>
      <c r="AI42">
        <v>9.92</v>
      </c>
    </row>
    <row r="43" spans="1:35" hidden="1">
      <c r="A43">
        <v>35</v>
      </c>
      <c r="B43" t="s">
        <v>73</v>
      </c>
      <c r="C43" t="s">
        <v>74</v>
      </c>
      <c r="D43" t="s">
        <v>8</v>
      </c>
      <c r="E43" t="s">
        <v>92</v>
      </c>
      <c r="F43" t="s">
        <v>8</v>
      </c>
      <c r="H43" s="10" t="s">
        <v>155</v>
      </c>
      <c r="I43" s="10" t="s">
        <v>283</v>
      </c>
      <c r="J43" t="s">
        <v>80</v>
      </c>
      <c r="K43" t="s">
        <v>156</v>
      </c>
      <c r="L43">
        <v>1405</v>
      </c>
      <c r="M43">
        <v>1405</v>
      </c>
      <c r="N43">
        <v>0</v>
      </c>
      <c r="O43">
        <v>2</v>
      </c>
      <c r="P43">
        <v>0</v>
      </c>
      <c r="Q43">
        <v>29354.3</v>
      </c>
      <c r="R43">
        <v>29744.400000000001</v>
      </c>
      <c r="S43">
        <v>2000</v>
      </c>
      <c r="T43">
        <v>780200</v>
      </c>
      <c r="U43" t="e">
        <f>VLOOKUP(Table1[[#This Row],[FEEDER NAME]],'[1]EnergyAuditFeederWise (2)'!$B$1:$C$65536,2,FALSE)</f>
        <v>#N/A</v>
      </c>
      <c r="V43">
        <v>458045</v>
      </c>
      <c r="W43">
        <v>0</v>
      </c>
      <c r="X43">
        <f>Table1[[#This Row],[CONSUMPTION Q=(O-N)*P]]+Table1[[#This Row],[IMPORTED ENERGY]]-Table1[[#This Row],[EXPORTED ENERGY]]</f>
        <v>1238245</v>
      </c>
      <c r="Y43">
        <v>1125079.8</v>
      </c>
      <c r="Z43">
        <v>600</v>
      </c>
      <c r="AA43">
        <v>1125679.8</v>
      </c>
      <c r="AB43" t="e">
        <f>((Table1[[#This Row],[TOTAL SALES W=U+V]]/(1-Table1[[#This Row],[Column1]]%)))</f>
        <v>#N/A</v>
      </c>
      <c r="AC43" s="11">
        <f>((Table1[[#This Row],[NET CONSUMPTION T=Q+R-S]]-Table1[[#This Row],[TOTAL SALES W=U+V]])/Table1[[#This Row],[NET CONSUMPTION T=Q+R-S]])*100</f>
        <v>9.0907049897233545</v>
      </c>
      <c r="AD43" t="e">
        <v>#N/A</v>
      </c>
      <c r="AE43" s="11" t="e">
        <f>Table1[[#This Row],[NET CONSUMPTION T=Q+R-S]]-Table1[[#This Row],[Column3]]</f>
        <v>#N/A</v>
      </c>
      <c r="AF43">
        <v>8915704.7200000007</v>
      </c>
      <c r="AG43">
        <v>0.90910000000000002</v>
      </c>
      <c r="AH43">
        <v>0.96779999999999999</v>
      </c>
      <c r="AI43">
        <v>8.8000000000000007</v>
      </c>
    </row>
    <row r="44" spans="1:35">
      <c r="A44">
        <v>36</v>
      </c>
      <c r="B44" t="s">
        <v>73</v>
      </c>
      <c r="C44" t="s">
        <v>74</v>
      </c>
      <c r="D44" t="s">
        <v>8</v>
      </c>
      <c r="E44" t="s">
        <v>75</v>
      </c>
      <c r="F44" t="s">
        <v>8</v>
      </c>
      <c r="H44" t="s">
        <v>157</v>
      </c>
      <c r="J44" t="s">
        <v>158</v>
      </c>
      <c r="K44" t="s">
        <v>159</v>
      </c>
      <c r="L44">
        <v>0</v>
      </c>
      <c r="M44">
        <v>0</v>
      </c>
      <c r="N44">
        <v>0</v>
      </c>
      <c r="O44">
        <v>0</v>
      </c>
      <c r="P44">
        <v>0</v>
      </c>
      <c r="Q44">
        <v>403.726</v>
      </c>
      <c r="R44">
        <v>403.726</v>
      </c>
      <c r="S44">
        <v>20000</v>
      </c>
      <c r="T44">
        <v>0</v>
      </c>
      <c r="U44" t="e">
        <f>VLOOKUP(Table1[[#This Row],[FEEDER NAME]],'[1]EnergyAuditFeederWise (2)'!$B$1:$C$65536,2,FALSE)</f>
        <v>#N/A</v>
      </c>
      <c r="V44">
        <v>0</v>
      </c>
      <c r="W44">
        <v>0</v>
      </c>
      <c r="X44">
        <f>Table1[[#This Row],[CONSUMPTION Q=(O-N)*P]]+Table1[[#This Row],[IMPORTED ENERGY]]-Table1[[#This Row],[EXPORTED ENERGY]]</f>
        <v>0</v>
      </c>
      <c r="Y44">
        <v>0</v>
      </c>
      <c r="Z44">
        <v>0</v>
      </c>
      <c r="AA44">
        <v>0</v>
      </c>
      <c r="AB44" t="e">
        <f>((Table1[[#This Row],[TOTAL SALES W=U+V]]/(1-Table1[[#This Row],[Column1]]%)))</f>
        <v>#N/A</v>
      </c>
      <c r="AC44" s="11" t="e">
        <f>((Table1[[#This Row],[NET CONSUMPTION T=Q+R-S]]-Table1[[#This Row],[TOTAL SALES W=U+V]])/Table1[[#This Row],[NET CONSUMPTION T=Q+R-S]])*100</f>
        <v>#DIV/0!</v>
      </c>
      <c r="AD44">
        <v>8.0399999999999991</v>
      </c>
      <c r="AE44" s="11" t="e">
        <f>Table1[[#This Row],[NET CONSUMPTION T=Q+R-S]]-Table1[[#This Row],[Column3]]</f>
        <v>#N/A</v>
      </c>
      <c r="AF44">
        <v>0</v>
      </c>
      <c r="AG44">
        <v>0</v>
      </c>
      <c r="AH44">
        <v>0</v>
      </c>
      <c r="AI44">
        <v>0</v>
      </c>
    </row>
    <row r="45" spans="1:35" hidden="1">
      <c r="A45">
        <v>37</v>
      </c>
      <c r="B45" t="s">
        <v>73</v>
      </c>
      <c r="C45" t="s">
        <v>74</v>
      </c>
      <c r="D45" t="s">
        <v>160</v>
      </c>
      <c r="E45" t="s">
        <v>161</v>
      </c>
      <c r="F45" t="s">
        <v>160</v>
      </c>
      <c r="H45" t="s">
        <v>162</v>
      </c>
      <c r="J45" t="s">
        <v>77</v>
      </c>
      <c r="K45" t="s">
        <v>163</v>
      </c>
      <c r="L45">
        <v>5979</v>
      </c>
      <c r="M45">
        <v>5979</v>
      </c>
      <c r="N45">
        <v>0</v>
      </c>
      <c r="O45">
        <v>10</v>
      </c>
      <c r="P45">
        <v>0</v>
      </c>
      <c r="Q45">
        <v>2200.422</v>
      </c>
      <c r="R45">
        <v>2266.0210000000002</v>
      </c>
      <c r="S45">
        <v>20000</v>
      </c>
      <c r="T45">
        <v>1311980</v>
      </c>
      <c r="U45" t="e">
        <f>VLOOKUP(Table1[[#This Row],[FEEDER NAME]],'[1]EnergyAuditFeederWise (2)'!$B$1:$C$65536,2,FALSE)</f>
        <v>#N/A</v>
      </c>
      <c r="V45">
        <v>0</v>
      </c>
      <c r="W45">
        <v>390000</v>
      </c>
      <c r="X45">
        <v>921980</v>
      </c>
      <c r="Y45">
        <v>827279.5</v>
      </c>
      <c r="Z45">
        <v>17054.5</v>
      </c>
      <c r="AA45">
        <v>844334</v>
      </c>
      <c r="AB45" t="e">
        <f>((Table1[[#This Row],[TOTAL SALES W=U+V]]/(1-Table1[[#This Row],[Column1]]%)))</f>
        <v>#N/A</v>
      </c>
      <c r="AC45">
        <v>8.42</v>
      </c>
      <c r="AD45">
        <v>3.75</v>
      </c>
      <c r="AE45">
        <v>8796635.3300000001</v>
      </c>
      <c r="AF45">
        <v>9053603.6579999998</v>
      </c>
      <c r="AG45">
        <v>0.91579999999999995</v>
      </c>
      <c r="AH45">
        <v>1.0291999999999999</v>
      </c>
      <c r="AI45">
        <v>8.67</v>
      </c>
    </row>
    <row r="46" spans="1:35">
      <c r="A46">
        <v>38</v>
      </c>
      <c r="B46" t="s">
        <v>73</v>
      </c>
      <c r="C46" t="s">
        <v>74</v>
      </c>
      <c r="D46" t="s">
        <v>8</v>
      </c>
      <c r="E46" t="s">
        <v>75</v>
      </c>
      <c r="F46" t="s">
        <v>8</v>
      </c>
      <c r="H46" t="s">
        <v>164</v>
      </c>
      <c r="J46" t="s">
        <v>90</v>
      </c>
      <c r="K46" t="s">
        <v>165</v>
      </c>
      <c r="L46">
        <v>8360</v>
      </c>
      <c r="M46">
        <v>8360</v>
      </c>
      <c r="N46">
        <v>0</v>
      </c>
      <c r="O46">
        <v>127</v>
      </c>
      <c r="P46">
        <v>0</v>
      </c>
      <c r="Q46">
        <v>540.09900000000005</v>
      </c>
      <c r="R46">
        <v>585.51099999999997</v>
      </c>
      <c r="S46">
        <v>40000</v>
      </c>
      <c r="T46">
        <v>1816480</v>
      </c>
      <c r="U46">
        <f>VLOOKUP(Table1[[#This Row],[FEEDER NAME]],'[1]EnergyAuditFeederWise (2)'!$B$1:$C$65536,2,FALSE)</f>
        <v>8.0399999999999991</v>
      </c>
      <c r="V46">
        <v>0</v>
      </c>
      <c r="W46">
        <v>987000</v>
      </c>
      <c r="X46">
        <f>Table1[[#This Row],[CONSUMPTION Q=(O-N)*P]]+Table1[[#This Row],[IMPORTED ENERGY]]-Table1[[#This Row],[EXPORTED ENERGY]]</f>
        <v>829480</v>
      </c>
      <c r="Y46">
        <v>733552.32</v>
      </c>
      <c r="Z46">
        <v>28677.87</v>
      </c>
      <c r="AA46">
        <v>762230.19</v>
      </c>
      <c r="AB46">
        <f>((Table1[[#This Row],[TOTAL SALES W=U+V]]/(1-Table1[[#This Row],[Column1]]%)))</f>
        <v>828871.45498042624</v>
      </c>
      <c r="AC46" s="11">
        <f>((Table1[[#This Row],[NET CONSUMPTION T=Q+R-S]]-Table1[[#This Row],[TOTAL SALES W=U+V]])/Table1[[#This Row],[NET CONSUMPTION T=Q+R-S]])*100</f>
        <v>8.1074661233543974</v>
      </c>
      <c r="AD46">
        <v>1.26</v>
      </c>
      <c r="AE46" s="11">
        <f>Table1[[#This Row],[NET CONSUMPTION T=Q+R-S]]-Table1[[#This Row],[Column3]]</f>
        <v>608.54501957376488</v>
      </c>
      <c r="AF46">
        <v>6592253.54</v>
      </c>
      <c r="AG46">
        <v>0.41959999999999997</v>
      </c>
      <c r="AH46">
        <v>0.82669999999999999</v>
      </c>
      <c r="AI46">
        <v>47.98</v>
      </c>
    </row>
    <row r="47" spans="1:35">
      <c r="A47">
        <v>39</v>
      </c>
      <c r="B47" t="s">
        <v>73</v>
      </c>
      <c r="C47" t="s">
        <v>74</v>
      </c>
      <c r="D47" t="s">
        <v>8</v>
      </c>
      <c r="E47" t="s">
        <v>75</v>
      </c>
      <c r="F47" t="s">
        <v>8</v>
      </c>
      <c r="H47" t="s">
        <v>166</v>
      </c>
      <c r="J47" t="s">
        <v>80</v>
      </c>
      <c r="K47" t="s">
        <v>167</v>
      </c>
      <c r="L47">
        <v>624</v>
      </c>
      <c r="M47">
        <v>624</v>
      </c>
      <c r="N47">
        <v>0</v>
      </c>
      <c r="O47">
        <v>0</v>
      </c>
      <c r="P47">
        <v>0</v>
      </c>
      <c r="Q47">
        <v>1416.4970000000001</v>
      </c>
      <c r="R47">
        <v>1445.9079999999999</v>
      </c>
      <c r="S47">
        <v>40000</v>
      </c>
      <c r="T47">
        <v>1176440</v>
      </c>
      <c r="U47">
        <f>VLOOKUP(Table1[[#This Row],[FEEDER NAME]],'[1]EnergyAuditFeederWise (2)'!$B$1:$C$65536,2,FALSE)</f>
        <v>3.75</v>
      </c>
      <c r="V47">
        <v>0</v>
      </c>
      <c r="W47">
        <v>336800</v>
      </c>
      <c r="X47">
        <f>Table1[[#This Row],[CONSUMPTION Q=(O-N)*P]]+Table1[[#This Row],[IMPORTED ENERGY]]-Table1[[#This Row],[EXPORTED ENERGY]]</f>
        <v>839640</v>
      </c>
      <c r="Y47">
        <v>808128.75</v>
      </c>
      <c r="Z47">
        <v>0</v>
      </c>
      <c r="AA47">
        <v>808128.75</v>
      </c>
      <c r="AB47">
        <f>((Table1[[#This Row],[TOTAL SALES W=U+V]]/(1-Table1[[#This Row],[Column1]]%)))</f>
        <v>839614.28571428568</v>
      </c>
      <c r="AC47" s="11">
        <f>((Table1[[#This Row],[NET CONSUMPTION T=Q+R-S]]-Table1[[#This Row],[TOTAL SALES W=U+V]])/Table1[[#This Row],[NET CONSUMPTION T=Q+R-S]])*100</f>
        <v>3.7529476918679436</v>
      </c>
      <c r="AD47">
        <v>0.47</v>
      </c>
      <c r="AE47" s="11">
        <f>Table1[[#This Row],[NET CONSUMPTION T=Q+R-S]]-Table1[[#This Row],[Column3]]</f>
        <v>25.714285714318976</v>
      </c>
      <c r="AF47">
        <v>9572098.0299999993</v>
      </c>
      <c r="AG47">
        <v>0.68689999999999996</v>
      </c>
      <c r="AH47">
        <v>1.1719999999999999</v>
      </c>
      <c r="AI47">
        <v>36.700000000000003</v>
      </c>
    </row>
    <row r="48" spans="1:35">
      <c r="A48">
        <v>40</v>
      </c>
      <c r="B48" t="s">
        <v>73</v>
      </c>
      <c r="C48" t="s">
        <v>74</v>
      </c>
      <c r="D48" t="s">
        <v>8</v>
      </c>
      <c r="E48" t="s">
        <v>75</v>
      </c>
      <c r="F48" t="s">
        <v>8</v>
      </c>
      <c r="H48" t="s">
        <v>168</v>
      </c>
      <c r="J48" t="s">
        <v>80</v>
      </c>
      <c r="K48" t="s">
        <v>169</v>
      </c>
      <c r="L48">
        <v>90</v>
      </c>
      <c r="M48">
        <v>90</v>
      </c>
      <c r="N48">
        <v>0</v>
      </c>
      <c r="O48">
        <v>0</v>
      </c>
      <c r="P48">
        <v>0</v>
      </c>
      <c r="Q48">
        <v>2002.4749999999999</v>
      </c>
      <c r="R48">
        <v>2037.748</v>
      </c>
      <c r="S48">
        <v>20000</v>
      </c>
      <c r="T48">
        <v>705460</v>
      </c>
      <c r="U48">
        <f>VLOOKUP(Table1[[#This Row],[FEEDER NAME]],'[1]EnergyAuditFeederWise (2)'!$B$1:$C$65536,2,FALSE)</f>
        <v>1.26</v>
      </c>
      <c r="V48">
        <v>0</v>
      </c>
      <c r="W48">
        <v>0</v>
      </c>
      <c r="X48">
        <f>Table1[[#This Row],[CONSUMPTION Q=(O-N)*P]]+Table1[[#This Row],[IMPORTED ENERGY]]-Table1[[#This Row],[EXPORTED ENERGY]]</f>
        <v>705460</v>
      </c>
      <c r="Y48">
        <v>710351.1</v>
      </c>
      <c r="Z48">
        <v>0</v>
      </c>
      <c r="AA48">
        <v>710351.1</v>
      </c>
      <c r="AB48">
        <f>((Table1[[#This Row],[TOTAL SALES W=U+V]]/(1-Table1[[#This Row],[Column1]]%)))</f>
        <v>719415.73830261291</v>
      </c>
      <c r="AC48" s="11">
        <f>((Table1[[#This Row],[NET CONSUMPTION T=Q+R-S]]-Table1[[#This Row],[TOTAL SALES W=U+V]])/Table1[[#This Row],[NET CONSUMPTION T=Q+R-S]])*100</f>
        <v>-0.6933206702010003</v>
      </c>
      <c r="AD48" t="e">
        <v>#N/A</v>
      </c>
      <c r="AE48" s="11">
        <f>Table1[[#This Row],[NET CONSUMPTION T=Q+R-S]]-Table1[[#This Row],[Column3]]</f>
        <v>-13955.73830261291</v>
      </c>
      <c r="AF48">
        <v>7803601.04</v>
      </c>
      <c r="AG48">
        <v>1.0068999999999999</v>
      </c>
      <c r="AH48">
        <v>1.1471</v>
      </c>
      <c r="AI48">
        <v>-0.79</v>
      </c>
    </row>
    <row r="49" spans="1:35">
      <c r="A49">
        <v>41</v>
      </c>
      <c r="B49" t="s">
        <v>73</v>
      </c>
      <c r="C49" t="s">
        <v>74</v>
      </c>
      <c r="D49" t="s">
        <v>8</v>
      </c>
      <c r="E49" t="s">
        <v>75</v>
      </c>
      <c r="F49" t="s">
        <v>8</v>
      </c>
      <c r="H49" t="s">
        <v>170</v>
      </c>
      <c r="J49" t="s">
        <v>80</v>
      </c>
      <c r="K49" t="s">
        <v>171</v>
      </c>
      <c r="L49">
        <v>39</v>
      </c>
      <c r="M49">
        <v>39</v>
      </c>
      <c r="N49">
        <v>0</v>
      </c>
      <c r="O49">
        <v>0</v>
      </c>
      <c r="P49">
        <v>0</v>
      </c>
      <c r="Q49">
        <v>197.93</v>
      </c>
      <c r="R49">
        <v>224.80199999999999</v>
      </c>
      <c r="S49">
        <v>40000</v>
      </c>
      <c r="T49">
        <v>1074880</v>
      </c>
      <c r="U49">
        <f>VLOOKUP(Table1[[#This Row],[FEEDER NAME]],'[1]EnergyAuditFeederWise (2)'!$B$1:$C$65536,2,FALSE)</f>
        <v>0.47</v>
      </c>
      <c r="V49">
        <v>698000</v>
      </c>
      <c r="W49">
        <v>0</v>
      </c>
      <c r="X49">
        <f>Table1[[#This Row],[CONSUMPTION Q=(O-N)*P]]+Table1[[#This Row],[IMPORTED ENERGY]]-Table1[[#This Row],[EXPORTED ENERGY]]</f>
        <v>1772880</v>
      </c>
      <c r="Y49">
        <v>1764556.75</v>
      </c>
      <c r="Z49">
        <v>0</v>
      </c>
      <c r="AA49">
        <v>1764556.75</v>
      </c>
      <c r="AB49">
        <f>((Table1[[#This Row],[TOTAL SALES W=U+V]]/(1-Table1[[#This Row],[Column1]]%)))</f>
        <v>1772889.3298502965</v>
      </c>
      <c r="AC49" s="11">
        <f>((Table1[[#This Row],[NET CONSUMPTION T=Q+R-S]]-Table1[[#This Row],[TOTAL SALES W=U+V]])/Table1[[#This Row],[NET CONSUMPTION T=Q+R-S]])*100</f>
        <v>0.46947621948468027</v>
      </c>
      <c r="AD49">
        <v>6.87</v>
      </c>
      <c r="AE49" s="11">
        <f>Table1[[#This Row],[NET CONSUMPTION T=Q+R-S]]-Table1[[#This Row],[Column3]]</f>
        <v>-9.3298502964898944</v>
      </c>
      <c r="AF49">
        <v>17975592</v>
      </c>
      <c r="AG49">
        <v>1.6415999999999999</v>
      </c>
      <c r="AH49">
        <v>1.1767000000000001</v>
      </c>
      <c r="AI49">
        <v>-75.5</v>
      </c>
    </row>
    <row r="50" spans="1:35">
      <c r="A50">
        <v>42</v>
      </c>
      <c r="B50" t="s">
        <v>73</v>
      </c>
      <c r="C50" t="s">
        <v>74</v>
      </c>
      <c r="D50" t="s">
        <v>8</v>
      </c>
      <c r="E50" t="s">
        <v>99</v>
      </c>
      <c r="F50" t="s">
        <v>8</v>
      </c>
      <c r="H50" t="s">
        <v>172</v>
      </c>
      <c r="J50" t="s">
        <v>122</v>
      </c>
      <c r="K50" t="s">
        <v>173</v>
      </c>
      <c r="L50">
        <v>663</v>
      </c>
      <c r="M50">
        <v>663</v>
      </c>
      <c r="N50">
        <v>0</v>
      </c>
      <c r="O50">
        <v>0</v>
      </c>
      <c r="P50">
        <v>0</v>
      </c>
      <c r="Q50">
        <v>163.30000000000001</v>
      </c>
      <c r="R50">
        <v>163.30000000000001</v>
      </c>
      <c r="S50">
        <v>2000</v>
      </c>
      <c r="T50">
        <v>0</v>
      </c>
      <c r="U50" t="e">
        <f>VLOOKUP(Table1[[#This Row],[FEEDER NAME]],'[1]EnergyAuditFeederWise (2)'!$B$1:$C$65536,2,FALSE)</f>
        <v>#N/A</v>
      </c>
      <c r="V50">
        <v>85807.5</v>
      </c>
      <c r="W50">
        <v>0</v>
      </c>
      <c r="X50">
        <f>Table1[[#This Row],[CONSUMPTION Q=(O-N)*P]]+Table1[[#This Row],[IMPORTED ENERGY]]-Table1[[#This Row],[EXPORTED ENERGY]]</f>
        <v>85807.5</v>
      </c>
      <c r="Y50">
        <v>85807.5</v>
      </c>
      <c r="Z50">
        <v>0</v>
      </c>
      <c r="AA50">
        <v>85807.5</v>
      </c>
      <c r="AB50" t="e">
        <f>((Table1[[#This Row],[TOTAL SALES W=U+V]]/(1-Table1[[#This Row],[Column1]]%)))</f>
        <v>#N/A</v>
      </c>
      <c r="AC50" s="11">
        <f>((Table1[[#This Row],[NET CONSUMPTION T=Q+R-S]]-Table1[[#This Row],[TOTAL SALES W=U+V]])/Table1[[#This Row],[NET CONSUMPTION T=Q+R-S]])*100</f>
        <v>0</v>
      </c>
      <c r="AD50">
        <v>3.75</v>
      </c>
      <c r="AE50" s="11" t="e">
        <f>Table1[[#This Row],[NET CONSUMPTION T=Q+R-S]]-Table1[[#This Row],[Column3]]</f>
        <v>#N/A</v>
      </c>
      <c r="AF50">
        <v>985593.83</v>
      </c>
      <c r="AG50">
        <v>0</v>
      </c>
      <c r="AH50">
        <v>1.0641</v>
      </c>
      <c r="AI50">
        <v>106.41</v>
      </c>
    </row>
    <row r="51" spans="1:35">
      <c r="A51">
        <v>43</v>
      </c>
      <c r="B51" t="s">
        <v>73</v>
      </c>
      <c r="C51" t="s">
        <v>74</v>
      </c>
      <c r="D51" t="s">
        <v>8</v>
      </c>
      <c r="E51" t="s">
        <v>92</v>
      </c>
      <c r="F51" t="s">
        <v>8</v>
      </c>
      <c r="H51" t="s">
        <v>174</v>
      </c>
      <c r="J51" t="s">
        <v>90</v>
      </c>
      <c r="K51" t="s">
        <v>175</v>
      </c>
      <c r="L51">
        <v>260</v>
      </c>
      <c r="M51">
        <v>260</v>
      </c>
      <c r="N51">
        <v>0</v>
      </c>
      <c r="O51">
        <v>0</v>
      </c>
      <c r="P51">
        <v>0</v>
      </c>
      <c r="Q51">
        <v>19066.2</v>
      </c>
      <c r="R51">
        <v>19379.5</v>
      </c>
      <c r="S51">
        <v>2000</v>
      </c>
      <c r="T51">
        <v>626600</v>
      </c>
      <c r="U51">
        <f>VLOOKUP(Table1[[#This Row],[FEEDER NAME]],'[1]EnergyAuditFeederWise (2)'!$B$1:$C$65536,2,FALSE)</f>
        <v>6.87</v>
      </c>
      <c r="V51">
        <v>0</v>
      </c>
      <c r="W51">
        <v>0</v>
      </c>
      <c r="X51">
        <f>Table1[[#This Row],[CONSUMPTION Q=(O-N)*P]]+Table1[[#This Row],[IMPORTED ENERGY]]-Table1[[#This Row],[EXPORTED ENERGY]]</f>
        <v>626600</v>
      </c>
      <c r="Y51">
        <v>583962.5</v>
      </c>
      <c r="Z51">
        <v>0</v>
      </c>
      <c r="AA51">
        <v>583962.5</v>
      </c>
      <c r="AB51">
        <f>((Table1[[#This Row],[TOTAL SALES W=U+V]]/(1-Table1[[#This Row],[Column1]]%)))</f>
        <v>627040.15891764197</v>
      </c>
      <c r="AC51" s="11">
        <f>((Table1[[#This Row],[NET CONSUMPTION T=Q+R-S]]-Table1[[#This Row],[TOTAL SALES W=U+V]])/Table1[[#This Row],[NET CONSUMPTION T=Q+R-S]])*100</f>
        <v>6.8045802744972868</v>
      </c>
      <c r="AD51">
        <v>0.15</v>
      </c>
      <c r="AE51" s="11">
        <f>Table1[[#This Row],[NET CONSUMPTION T=Q+R-S]]-Table1[[#This Row],[Column3]]</f>
        <v>-440.15891764196567</v>
      </c>
      <c r="AF51">
        <v>6654110.6699999999</v>
      </c>
      <c r="AG51">
        <v>0.93200000000000005</v>
      </c>
      <c r="AH51">
        <v>1.2071000000000001</v>
      </c>
      <c r="AI51">
        <v>8.2100000000000009</v>
      </c>
    </row>
    <row r="52" spans="1:35">
      <c r="A52">
        <v>44</v>
      </c>
      <c r="B52" t="s">
        <v>73</v>
      </c>
      <c r="C52" t="s">
        <v>74</v>
      </c>
      <c r="D52" t="s">
        <v>8</v>
      </c>
      <c r="E52" t="s">
        <v>75</v>
      </c>
      <c r="F52" t="s">
        <v>8</v>
      </c>
      <c r="H52" t="s">
        <v>176</v>
      </c>
      <c r="J52" t="s">
        <v>80</v>
      </c>
      <c r="K52" t="s">
        <v>177</v>
      </c>
      <c r="L52">
        <v>103</v>
      </c>
      <c r="M52">
        <v>103</v>
      </c>
      <c r="N52">
        <v>0</v>
      </c>
      <c r="O52">
        <v>0</v>
      </c>
      <c r="P52">
        <v>0</v>
      </c>
      <c r="Q52">
        <v>1213.1559999999999</v>
      </c>
      <c r="R52">
        <v>1233.0139999999999</v>
      </c>
      <c r="S52">
        <v>40000</v>
      </c>
      <c r="T52">
        <v>794320</v>
      </c>
      <c r="U52">
        <f>VLOOKUP(Table1[[#This Row],[FEEDER NAME]],'[1]EnergyAuditFeederWise (2)'!$B$1:$C$65536,2,FALSE)</f>
        <v>3.75</v>
      </c>
      <c r="V52">
        <v>89000</v>
      </c>
      <c r="W52">
        <v>0</v>
      </c>
      <c r="X52">
        <f>Table1[[#This Row],[CONSUMPTION Q=(O-N)*P]]+Table1[[#This Row],[IMPORTED ENERGY]]-Table1[[#This Row],[EXPORTED ENERGY]]</f>
        <v>883320</v>
      </c>
      <c r="Y52">
        <v>857353.25</v>
      </c>
      <c r="Z52">
        <v>0</v>
      </c>
      <c r="AA52">
        <v>857353.25</v>
      </c>
      <c r="AB52">
        <f>((Table1[[#This Row],[TOTAL SALES W=U+V]]/(1-Table1[[#This Row],[Column1]]%)))</f>
        <v>890756.62337662338</v>
      </c>
      <c r="AC52" s="11">
        <f>((Table1[[#This Row],[NET CONSUMPTION T=Q+R-S]]-Table1[[#This Row],[TOTAL SALES W=U+V]])/Table1[[#This Row],[NET CONSUMPTION T=Q+R-S]])*100</f>
        <v>2.9396764479463844</v>
      </c>
      <c r="AD52">
        <v>0.03</v>
      </c>
      <c r="AE52" s="11">
        <f>Table1[[#This Row],[NET CONSUMPTION T=Q+R-S]]-Table1[[#This Row],[Column3]]</f>
        <v>-7436.6233766233781</v>
      </c>
      <c r="AF52">
        <v>8314569.0199999996</v>
      </c>
      <c r="AG52">
        <v>1.0793999999999999</v>
      </c>
      <c r="AH52">
        <v>1.0216000000000001</v>
      </c>
      <c r="AI52">
        <v>-8.11</v>
      </c>
    </row>
    <row r="53" spans="1:35">
      <c r="A53">
        <v>45</v>
      </c>
      <c r="B53" t="s">
        <v>73</v>
      </c>
      <c r="C53" t="s">
        <v>74</v>
      </c>
      <c r="D53" t="s">
        <v>8</v>
      </c>
      <c r="E53" t="s">
        <v>82</v>
      </c>
      <c r="F53" t="s">
        <v>8</v>
      </c>
      <c r="H53" t="s">
        <v>178</v>
      </c>
      <c r="J53" t="s">
        <v>80</v>
      </c>
      <c r="K53" t="s">
        <v>179</v>
      </c>
      <c r="L53">
        <v>1</v>
      </c>
      <c r="M53">
        <v>1</v>
      </c>
      <c r="N53">
        <v>0</v>
      </c>
      <c r="O53">
        <v>0</v>
      </c>
      <c r="P53">
        <v>0</v>
      </c>
      <c r="Q53">
        <v>749.125</v>
      </c>
      <c r="R53">
        <v>766.77800000000002</v>
      </c>
      <c r="S53">
        <v>40000</v>
      </c>
      <c r="T53">
        <v>706120</v>
      </c>
      <c r="U53">
        <f>VLOOKUP(Table1[[#This Row],[FEEDER NAME]],'[1]EnergyAuditFeederWise (2)'!$B$1:$C$65536,2,FALSE)</f>
        <v>0.15</v>
      </c>
      <c r="V53">
        <v>25000</v>
      </c>
      <c r="W53">
        <v>0</v>
      </c>
      <c r="X53">
        <f>Table1[[#This Row],[CONSUMPTION Q=(O-N)*P]]+Table1[[#This Row],[IMPORTED ENERGY]]-Table1[[#This Row],[EXPORTED ENERGY]]</f>
        <v>731120</v>
      </c>
      <c r="Y53">
        <v>730000</v>
      </c>
      <c r="Z53">
        <v>0</v>
      </c>
      <c r="AA53">
        <v>730000</v>
      </c>
      <c r="AB53">
        <f>((Table1[[#This Row],[TOTAL SALES W=U+V]]/(1-Table1[[#This Row],[Column1]]%)))</f>
        <v>731096.64496745111</v>
      </c>
      <c r="AC53" s="11">
        <f>((Table1[[#This Row],[NET CONSUMPTION T=Q+R-S]]-Table1[[#This Row],[TOTAL SALES W=U+V]])/Table1[[#This Row],[NET CONSUMPTION T=Q+R-S]])*100</f>
        <v>0.15318962687383741</v>
      </c>
      <c r="AD53">
        <v>6.85</v>
      </c>
      <c r="AE53" s="11">
        <f>Table1[[#This Row],[NET CONSUMPTION T=Q+R-S]]-Table1[[#This Row],[Column3]]</f>
        <v>23.355032548890449</v>
      </c>
      <c r="AF53">
        <v>1068901</v>
      </c>
      <c r="AG53">
        <v>1.0338000000000001</v>
      </c>
      <c r="AH53">
        <v>1.0004</v>
      </c>
      <c r="AI53">
        <v>-3.38</v>
      </c>
    </row>
    <row r="54" spans="1:35">
      <c r="A54">
        <v>46</v>
      </c>
      <c r="B54" t="s">
        <v>73</v>
      </c>
      <c r="C54" t="s">
        <v>74</v>
      </c>
      <c r="D54" t="s">
        <v>8</v>
      </c>
      <c r="E54" t="s">
        <v>82</v>
      </c>
      <c r="F54" t="s">
        <v>8</v>
      </c>
      <c r="H54" t="s">
        <v>180</v>
      </c>
      <c r="J54" t="s">
        <v>80</v>
      </c>
      <c r="K54" t="s">
        <v>181</v>
      </c>
      <c r="L54">
        <v>2</v>
      </c>
      <c r="M54">
        <v>2</v>
      </c>
      <c r="N54">
        <v>0</v>
      </c>
      <c r="O54">
        <v>0</v>
      </c>
      <c r="P54">
        <v>0</v>
      </c>
      <c r="Q54">
        <v>1265.0440000000001</v>
      </c>
      <c r="R54">
        <v>1292.268</v>
      </c>
      <c r="S54">
        <v>40000</v>
      </c>
      <c r="T54">
        <v>1088960</v>
      </c>
      <c r="U54">
        <f>VLOOKUP(Table1[[#This Row],[FEEDER NAME]],'[1]EnergyAuditFeederWise (2)'!$B$1:$C$65536,2,FALSE)</f>
        <v>0.03</v>
      </c>
      <c r="V54">
        <v>0</v>
      </c>
      <c r="W54">
        <v>0</v>
      </c>
      <c r="X54">
        <f>Table1[[#This Row],[CONSUMPTION Q=(O-N)*P]]+Table1[[#This Row],[IMPORTED ENERGY]]-Table1[[#This Row],[EXPORTED ENERGY]]</f>
        <v>1088960</v>
      </c>
      <c r="Y54">
        <v>1088692.5</v>
      </c>
      <c r="Z54">
        <v>0</v>
      </c>
      <c r="AA54">
        <v>1088692.5</v>
      </c>
      <c r="AB54">
        <f>((Table1[[#This Row],[TOTAL SALES W=U+V]]/(1-Table1[[#This Row],[Column1]]%)))</f>
        <v>1089019.2057617286</v>
      </c>
      <c r="AC54" s="11">
        <f>((Table1[[#This Row],[NET CONSUMPTION T=Q+R-S]]-Table1[[#This Row],[TOTAL SALES W=U+V]])/Table1[[#This Row],[NET CONSUMPTION T=Q+R-S]])*100</f>
        <v>2.4564722303849543E-2</v>
      </c>
      <c r="AD54">
        <v>2.4300000000000002</v>
      </c>
      <c r="AE54" s="11">
        <f>Table1[[#This Row],[NET CONSUMPTION T=Q+R-S]]-Table1[[#This Row],[Column3]]</f>
        <v>-59.205761728575453</v>
      </c>
      <c r="AF54">
        <v>3268995</v>
      </c>
      <c r="AG54">
        <v>0.99980000000000002</v>
      </c>
      <c r="AH54">
        <v>0.99980000000000002</v>
      </c>
      <c r="AI54">
        <v>0.02</v>
      </c>
    </row>
    <row r="55" spans="1:35">
      <c r="A55">
        <v>47</v>
      </c>
      <c r="B55" t="s">
        <v>73</v>
      </c>
      <c r="C55" t="s">
        <v>74</v>
      </c>
      <c r="D55" t="s">
        <v>8</v>
      </c>
      <c r="E55" t="s">
        <v>82</v>
      </c>
      <c r="F55" t="s">
        <v>8</v>
      </c>
      <c r="H55" t="s">
        <v>182</v>
      </c>
      <c r="J55" t="s">
        <v>90</v>
      </c>
      <c r="K55" t="s">
        <v>183</v>
      </c>
      <c r="L55">
        <v>2352</v>
      </c>
      <c r="M55">
        <v>2352</v>
      </c>
      <c r="N55">
        <v>0</v>
      </c>
      <c r="O55">
        <v>24</v>
      </c>
      <c r="P55">
        <v>0</v>
      </c>
      <c r="Q55">
        <v>1155.7619999999999</v>
      </c>
      <c r="R55">
        <v>1180.357</v>
      </c>
      <c r="S55">
        <v>40000</v>
      </c>
      <c r="T55">
        <v>983800</v>
      </c>
      <c r="U55">
        <f>VLOOKUP(Table1[[#This Row],[FEEDER NAME]],'[1]EnergyAuditFeederWise (2)'!$B$1:$C$65536,2,FALSE)</f>
        <v>6.85</v>
      </c>
      <c r="V55">
        <v>0</v>
      </c>
      <c r="W55">
        <v>587000</v>
      </c>
      <c r="X55">
        <f>Table1[[#This Row],[CONSUMPTION Q=(O-N)*P]]+Table1[[#This Row],[IMPORTED ENERGY]]-Table1[[#This Row],[EXPORTED ENERGY]]</f>
        <v>396800</v>
      </c>
      <c r="Y55">
        <v>364113.7</v>
      </c>
      <c r="Z55">
        <v>5419.44</v>
      </c>
      <c r="AA55">
        <v>369533.14</v>
      </c>
      <c r="AB55">
        <f>((Table1[[#This Row],[TOTAL SALES W=U+V]]/(1-Table1[[#This Row],[Column1]]%)))</f>
        <v>396707.61137949547</v>
      </c>
      <c r="AC55" s="11">
        <f>((Table1[[#This Row],[NET CONSUMPTION T=Q+R-S]]-Table1[[#This Row],[TOTAL SALES W=U+V]])/Table1[[#This Row],[NET CONSUMPTION T=Q+R-S]])*100</f>
        <v>6.871688508064512</v>
      </c>
      <c r="AD55">
        <v>9.4700000000000006</v>
      </c>
      <c r="AE55" s="11">
        <f>Table1[[#This Row],[NET CONSUMPTION T=Q+R-S]]-Table1[[#This Row],[Column3]]</f>
        <v>92.388620504527353</v>
      </c>
      <c r="AF55">
        <v>3808989.26</v>
      </c>
      <c r="AG55">
        <v>0.37559999999999999</v>
      </c>
      <c r="AH55">
        <v>1.0344</v>
      </c>
      <c r="AI55">
        <v>64.59</v>
      </c>
    </row>
    <row r="56" spans="1:35">
      <c r="A56">
        <v>48</v>
      </c>
      <c r="B56" t="s">
        <v>73</v>
      </c>
      <c r="C56" t="s">
        <v>74</v>
      </c>
      <c r="D56" t="s">
        <v>8</v>
      </c>
      <c r="E56" t="s">
        <v>82</v>
      </c>
      <c r="F56" t="s">
        <v>8</v>
      </c>
      <c r="H56" t="s">
        <v>184</v>
      </c>
      <c r="J56" t="s">
        <v>80</v>
      </c>
      <c r="K56" t="s">
        <v>185</v>
      </c>
      <c r="L56">
        <v>52</v>
      </c>
      <c r="M56">
        <v>52</v>
      </c>
      <c r="N56">
        <v>0</v>
      </c>
      <c r="O56">
        <v>0</v>
      </c>
      <c r="P56">
        <v>0</v>
      </c>
      <c r="Q56">
        <v>1795.729</v>
      </c>
      <c r="R56">
        <v>1827.3920000000001</v>
      </c>
      <c r="S56">
        <v>40000</v>
      </c>
      <c r="T56">
        <v>1266520</v>
      </c>
      <c r="U56">
        <f>VLOOKUP(Table1[[#This Row],[FEEDER NAME]],'[1]EnergyAuditFeederWise (2)'!$B$1:$C$65536,2,FALSE)</f>
        <v>2.4300000000000002</v>
      </c>
      <c r="V56">
        <v>0</v>
      </c>
      <c r="W56">
        <v>0</v>
      </c>
      <c r="X56">
        <f>Table1[[#This Row],[CONSUMPTION Q=(O-N)*P]]+Table1[[#This Row],[IMPORTED ENERGY]]-Table1[[#This Row],[EXPORTED ENERGY]]</f>
        <v>1266520</v>
      </c>
      <c r="Y56">
        <v>1165416.2</v>
      </c>
      <c r="Z56">
        <v>0</v>
      </c>
      <c r="AA56">
        <v>1165416.2</v>
      </c>
      <c r="AB56">
        <f>((Table1[[#This Row],[TOTAL SALES W=U+V]]/(1-Table1[[#This Row],[Column1]]%)))</f>
        <v>1194441.1191964743</v>
      </c>
      <c r="AC56" s="11">
        <f>((Table1[[#This Row],[NET CONSUMPTION T=Q+R-S]]-Table1[[#This Row],[TOTAL SALES W=U+V]])/Table1[[#This Row],[NET CONSUMPTION T=Q+R-S]])*100</f>
        <v>7.9828032719578097</v>
      </c>
      <c r="AD56">
        <v>9.58</v>
      </c>
      <c r="AE56" s="11">
        <f>Table1[[#This Row],[NET CONSUMPTION T=Q+R-S]]-Table1[[#This Row],[Column3]]</f>
        <v>72078.880803525681</v>
      </c>
      <c r="AF56">
        <v>9736903</v>
      </c>
      <c r="AG56">
        <v>0.92020000000000002</v>
      </c>
      <c r="AH56">
        <v>0.99850000000000005</v>
      </c>
      <c r="AI56">
        <v>7.97</v>
      </c>
    </row>
    <row r="57" spans="1:35">
      <c r="A57">
        <v>49</v>
      </c>
      <c r="B57" t="s">
        <v>73</v>
      </c>
      <c r="C57" t="s">
        <v>74</v>
      </c>
      <c r="D57" t="s">
        <v>8</v>
      </c>
      <c r="E57" t="s">
        <v>106</v>
      </c>
      <c r="F57" t="s">
        <v>8</v>
      </c>
      <c r="H57" t="s">
        <v>186</v>
      </c>
      <c r="J57" t="s">
        <v>87</v>
      </c>
      <c r="K57" t="s">
        <v>187</v>
      </c>
      <c r="L57">
        <v>162</v>
      </c>
      <c r="M57">
        <v>162</v>
      </c>
      <c r="N57">
        <v>0</v>
      </c>
      <c r="O57">
        <v>161</v>
      </c>
      <c r="P57">
        <v>0</v>
      </c>
      <c r="Q57">
        <v>665.1</v>
      </c>
      <c r="R57">
        <v>674.5</v>
      </c>
      <c r="S57">
        <v>2000</v>
      </c>
      <c r="T57">
        <v>18800</v>
      </c>
      <c r="U57">
        <f>VLOOKUP(Table1[[#This Row],[FEEDER NAME]],'[1]EnergyAuditFeederWise (2)'!$B$1:$C$65536,2,FALSE)</f>
        <v>9.4700000000000006</v>
      </c>
      <c r="V57">
        <v>0</v>
      </c>
      <c r="W57">
        <v>0</v>
      </c>
      <c r="X57">
        <f>Table1[[#This Row],[CONSUMPTION Q=(O-N)*P]]+Table1[[#This Row],[IMPORTED ENERGY]]-Table1[[#This Row],[EXPORTED ENERGY]]</f>
        <v>18800</v>
      </c>
      <c r="Y57">
        <v>0</v>
      </c>
      <c r="Z57">
        <v>17014.059000000001</v>
      </c>
      <c r="AA57">
        <v>17014.059000000001</v>
      </c>
      <c r="AB57">
        <f>((Table1[[#This Row],[TOTAL SALES W=U+V]]/(1-Table1[[#This Row],[Column1]]%)))</f>
        <v>18793.835192753784</v>
      </c>
      <c r="AC57" s="11">
        <f>((Table1[[#This Row],[NET CONSUMPTION T=Q+R-S]]-Table1[[#This Row],[TOTAL SALES W=U+V]])/Table1[[#This Row],[NET CONSUMPTION T=Q+R-S]])*100</f>
        <v>9.49968617021276</v>
      </c>
      <c r="AD57">
        <v>-0.23</v>
      </c>
      <c r="AE57" s="11">
        <f>Table1[[#This Row],[NET CONSUMPTION T=Q+R-S]]-Table1[[#This Row],[Column3]]</f>
        <v>6.164807246215787</v>
      </c>
      <c r="AF57">
        <v>99021.53</v>
      </c>
      <c r="AG57">
        <v>0.90500000000000003</v>
      </c>
      <c r="AH57">
        <v>0.99409999999999998</v>
      </c>
      <c r="AI57">
        <v>9.44</v>
      </c>
    </row>
    <row r="58" spans="1:35" hidden="1">
      <c r="A58">
        <v>50</v>
      </c>
      <c r="B58" t="s">
        <v>73</v>
      </c>
      <c r="C58" t="s">
        <v>74</v>
      </c>
      <c r="D58" t="s">
        <v>188</v>
      </c>
      <c r="E58" t="s">
        <v>75</v>
      </c>
      <c r="F58" t="s">
        <v>188</v>
      </c>
      <c r="H58" t="s">
        <v>189</v>
      </c>
      <c r="J58" t="s">
        <v>80</v>
      </c>
      <c r="K58" t="s">
        <v>190</v>
      </c>
      <c r="L58">
        <v>3</v>
      </c>
      <c r="M58">
        <v>3</v>
      </c>
      <c r="N58">
        <v>0</v>
      </c>
      <c r="O58">
        <v>0</v>
      </c>
      <c r="P58">
        <v>0</v>
      </c>
      <c r="Q58">
        <v>0</v>
      </c>
      <c r="R58">
        <v>0</v>
      </c>
      <c r="S58">
        <v>2000</v>
      </c>
      <c r="T58">
        <v>0</v>
      </c>
      <c r="U58" t="e">
        <f>VLOOKUP(Table1[[#This Row],[FEEDER NAME]],'[1]EnergyAuditFeederWise (2)'!$B$1:$C$65536,2,FALSE)</f>
        <v>#N/A</v>
      </c>
      <c r="V58">
        <v>0</v>
      </c>
      <c r="W58">
        <v>0</v>
      </c>
      <c r="X58">
        <v>0</v>
      </c>
      <c r="Y58">
        <v>159</v>
      </c>
      <c r="Z58">
        <v>0</v>
      </c>
      <c r="AA58">
        <v>159</v>
      </c>
      <c r="AB58" t="e">
        <f>((Table1[[#This Row],[TOTAL SALES W=U+V]]/(1-Table1[[#This Row],[Column1]]%)))</f>
        <v>#N/A</v>
      </c>
      <c r="AC58">
        <v>-15900</v>
      </c>
      <c r="AD58">
        <v>8.9600000000000009</v>
      </c>
      <c r="AE58">
        <v>1777.09</v>
      </c>
      <c r="AF58">
        <v>1671.09</v>
      </c>
      <c r="AG58">
        <v>0</v>
      </c>
      <c r="AH58">
        <v>0.94040000000000001</v>
      </c>
      <c r="AI58">
        <v>94.04</v>
      </c>
    </row>
    <row r="59" spans="1:35">
      <c r="A59">
        <v>51</v>
      </c>
      <c r="B59" t="s">
        <v>73</v>
      </c>
      <c r="C59" t="s">
        <v>74</v>
      </c>
      <c r="D59" t="s">
        <v>8</v>
      </c>
      <c r="E59" t="s">
        <v>75</v>
      </c>
      <c r="F59" t="s">
        <v>8</v>
      </c>
      <c r="H59" t="s">
        <v>191</v>
      </c>
      <c r="J59" t="s">
        <v>87</v>
      </c>
      <c r="K59" t="s">
        <v>192</v>
      </c>
      <c r="L59">
        <v>181</v>
      </c>
      <c r="M59">
        <v>181</v>
      </c>
      <c r="N59">
        <v>0</v>
      </c>
      <c r="O59">
        <v>181</v>
      </c>
      <c r="P59">
        <v>0</v>
      </c>
      <c r="Q59">
        <v>27.334</v>
      </c>
      <c r="R59">
        <v>27.974</v>
      </c>
      <c r="S59">
        <v>40000</v>
      </c>
      <c r="T59">
        <v>25600</v>
      </c>
      <c r="U59">
        <f>VLOOKUP(Table1[[#This Row],[FEEDER NAME]],'[1]EnergyAuditFeederWise (2)'!$B$1:$C$65536,2,FALSE)</f>
        <v>9.58</v>
      </c>
      <c r="V59">
        <v>0</v>
      </c>
      <c r="W59">
        <v>0</v>
      </c>
      <c r="X59">
        <f>Table1[[#This Row],[CONSUMPTION Q=(O-N)*P]]+Table1[[#This Row],[IMPORTED ENERGY]]-Table1[[#This Row],[EXPORTED ENERGY]]</f>
        <v>25600</v>
      </c>
      <c r="Y59">
        <v>0</v>
      </c>
      <c r="Z59">
        <v>23167.312000000002</v>
      </c>
      <c r="AA59">
        <v>23167.312000000002</v>
      </c>
      <c r="AB59">
        <f>((Table1[[#This Row],[TOTAL SALES W=U+V]]/(1-Table1[[#This Row],[Column1]]%)))</f>
        <v>25621.88896261889</v>
      </c>
      <c r="AC59" s="11">
        <f>((Table1[[#This Row],[NET CONSUMPTION T=Q+R-S]]-Table1[[#This Row],[TOTAL SALES W=U+V]])/Table1[[#This Row],[NET CONSUMPTION T=Q+R-S]])*100</f>
        <v>9.5026874999999933</v>
      </c>
      <c r="AD59">
        <v>8.76</v>
      </c>
      <c r="AE59" s="11">
        <f>Table1[[#This Row],[NET CONSUMPTION T=Q+R-S]]-Table1[[#This Row],[Column3]]</f>
        <v>-21.888962618890218</v>
      </c>
      <c r="AF59">
        <v>134834.19</v>
      </c>
      <c r="AG59">
        <v>0.90500000000000003</v>
      </c>
      <c r="AH59">
        <v>1</v>
      </c>
      <c r="AI59">
        <v>9.5</v>
      </c>
    </row>
    <row r="60" spans="1:35">
      <c r="A60">
        <v>52</v>
      </c>
      <c r="B60" t="s">
        <v>73</v>
      </c>
      <c r="C60" t="s">
        <v>74</v>
      </c>
      <c r="D60" t="s">
        <v>8</v>
      </c>
      <c r="E60" t="s">
        <v>75</v>
      </c>
      <c r="F60" t="s">
        <v>8</v>
      </c>
      <c r="H60" t="s">
        <v>193</v>
      </c>
      <c r="J60" t="s">
        <v>194</v>
      </c>
      <c r="K60" t="s">
        <v>195</v>
      </c>
      <c r="L60">
        <v>1</v>
      </c>
      <c r="M60">
        <v>1</v>
      </c>
      <c r="N60">
        <v>0</v>
      </c>
      <c r="O60">
        <v>0</v>
      </c>
      <c r="P60">
        <v>0</v>
      </c>
      <c r="Q60">
        <v>2395.6</v>
      </c>
      <c r="R60">
        <v>2790.2</v>
      </c>
      <c r="S60">
        <v>2000</v>
      </c>
      <c r="T60">
        <v>789200</v>
      </c>
      <c r="U60">
        <f>VLOOKUP(Table1[[#This Row],[FEEDER NAME]],'[1]EnergyAuditFeederWise (2)'!$B$1:$C$65536,2,FALSE)</f>
        <v>-0.23</v>
      </c>
      <c r="V60">
        <v>0</v>
      </c>
      <c r="W60">
        <v>0</v>
      </c>
      <c r="X60">
        <f>Table1[[#This Row],[CONSUMPTION Q=(O-N)*P]]+Table1[[#This Row],[IMPORTED ENERGY]]-Table1[[#This Row],[EXPORTED ENERGY]]</f>
        <v>789200</v>
      </c>
      <c r="Y60">
        <v>791415</v>
      </c>
      <c r="Z60">
        <v>0</v>
      </c>
      <c r="AA60">
        <v>791415</v>
      </c>
      <c r="AB60">
        <f>((Table1[[#This Row],[TOTAL SALES W=U+V]]/(1-Table1[[#This Row],[Column1]]%)))</f>
        <v>789598.92247829994</v>
      </c>
      <c r="AC60" s="11">
        <f>((Table1[[#This Row],[NET CONSUMPTION T=Q+R-S]]-Table1[[#This Row],[TOTAL SALES W=U+V]])/Table1[[#This Row],[NET CONSUMPTION T=Q+R-S]])*100</f>
        <v>-0.28066396350734923</v>
      </c>
      <c r="AD60" t="s">
        <v>286</v>
      </c>
      <c r="AE60" s="11">
        <f>Table1[[#This Row],[NET CONSUMPTION T=Q+R-S]]-Table1[[#This Row],[Column3]]</f>
        <v>-398.92247829993721</v>
      </c>
      <c r="AF60">
        <v>4638734</v>
      </c>
      <c r="AG60">
        <v>1.0027999999999999</v>
      </c>
      <c r="AH60">
        <v>1</v>
      </c>
      <c r="AI60">
        <v>-0.28000000000000003</v>
      </c>
    </row>
    <row r="61" spans="1:35">
      <c r="A61">
        <v>53</v>
      </c>
      <c r="B61" t="s">
        <v>73</v>
      </c>
      <c r="C61" t="s">
        <v>74</v>
      </c>
      <c r="D61" t="s">
        <v>8</v>
      </c>
      <c r="E61" t="s">
        <v>85</v>
      </c>
      <c r="F61" t="s">
        <v>8</v>
      </c>
      <c r="H61" t="s">
        <v>196</v>
      </c>
      <c r="J61" t="s">
        <v>87</v>
      </c>
      <c r="K61" t="s">
        <v>197</v>
      </c>
      <c r="L61">
        <v>68</v>
      </c>
      <c r="M61">
        <v>68</v>
      </c>
      <c r="N61">
        <v>0</v>
      </c>
      <c r="O61">
        <v>65</v>
      </c>
      <c r="P61">
        <v>0</v>
      </c>
      <c r="Q61">
        <v>644.70000000000005</v>
      </c>
      <c r="R61">
        <v>662.4</v>
      </c>
      <c r="S61">
        <v>1000</v>
      </c>
      <c r="T61">
        <v>17700</v>
      </c>
      <c r="U61">
        <f>VLOOKUP(Table1[[#This Row],[FEEDER NAME]],'[1]EnergyAuditFeederWise (2)'!$B$1:$C$65536,2,FALSE)</f>
        <v>8.9600000000000009</v>
      </c>
      <c r="V61">
        <v>0</v>
      </c>
      <c r="W61">
        <v>0</v>
      </c>
      <c r="X61">
        <f>Table1[[#This Row],[CONSUMPTION Q=(O-N)*P]]+Table1[[#This Row],[IMPORTED ENERGY]]-Table1[[#This Row],[EXPORTED ENERGY]]</f>
        <v>17700</v>
      </c>
      <c r="Y61">
        <v>321</v>
      </c>
      <c r="Z61">
        <v>15697.629000000001</v>
      </c>
      <c r="AA61">
        <v>16018.629000000001</v>
      </c>
      <c r="AB61">
        <f>((Table1[[#This Row],[TOTAL SALES W=U+V]]/(1-Table1[[#This Row],[Column1]]%)))</f>
        <v>17595.154876977154</v>
      </c>
      <c r="AC61" s="11">
        <f>((Table1[[#This Row],[NET CONSUMPTION T=Q+R-S]]-Table1[[#This Row],[TOTAL SALES W=U+V]])/Table1[[#This Row],[NET CONSUMPTION T=Q+R-S]])*100</f>
        <v>9.4992711864406729</v>
      </c>
      <c r="AD61">
        <v>3.27</v>
      </c>
      <c r="AE61" s="11">
        <f>Table1[[#This Row],[NET CONSUMPTION T=Q+R-S]]-Table1[[#This Row],[Column3]]</f>
        <v>104.84512302284566</v>
      </c>
      <c r="AF61">
        <v>100477.16</v>
      </c>
      <c r="AG61">
        <v>0.90500000000000003</v>
      </c>
      <c r="AH61">
        <v>1.0414000000000001</v>
      </c>
      <c r="AI61">
        <v>9.89</v>
      </c>
    </row>
    <row r="62" spans="1:35">
      <c r="A62">
        <v>54</v>
      </c>
      <c r="B62" t="s">
        <v>73</v>
      </c>
      <c r="C62" t="s">
        <v>74</v>
      </c>
      <c r="D62" t="s">
        <v>8</v>
      </c>
      <c r="E62" t="s">
        <v>85</v>
      </c>
      <c r="F62" t="s">
        <v>8</v>
      </c>
      <c r="H62" t="s">
        <v>198</v>
      </c>
      <c r="J62" t="s">
        <v>77</v>
      </c>
      <c r="K62" t="s">
        <v>199</v>
      </c>
      <c r="L62">
        <v>3330</v>
      </c>
      <c r="M62">
        <v>3330</v>
      </c>
      <c r="N62">
        <v>0</v>
      </c>
      <c r="O62">
        <v>0</v>
      </c>
      <c r="P62">
        <v>0</v>
      </c>
      <c r="Q62">
        <v>28422.6</v>
      </c>
      <c r="R62">
        <v>29327.4</v>
      </c>
      <c r="S62">
        <v>1000</v>
      </c>
      <c r="T62">
        <v>904800</v>
      </c>
      <c r="U62">
        <f>VLOOKUP(Table1[[#This Row],[FEEDER NAME]],'[1]EnergyAuditFeederWise (2)'!$B$1:$C$65536,2,FALSE)</f>
        <v>8.76</v>
      </c>
      <c r="V62">
        <v>0</v>
      </c>
      <c r="W62">
        <v>199000</v>
      </c>
      <c r="X62">
        <f>Table1[[#This Row],[CONSUMPTION Q=(O-N)*P]]+Table1[[#This Row],[IMPORTED ENERGY]]-Table1[[#This Row],[EXPORTED ENERGY]]</f>
        <v>705800</v>
      </c>
      <c r="Y62">
        <v>643488.11</v>
      </c>
      <c r="Z62">
        <v>0</v>
      </c>
      <c r="AA62">
        <v>643488.11</v>
      </c>
      <c r="AB62">
        <f>((Table1[[#This Row],[TOTAL SALES W=U+V]]/(1-Table1[[#This Row],[Column1]]%)))</f>
        <v>705269.73914949584</v>
      </c>
      <c r="AC62" s="11">
        <f>((Table1[[#This Row],[NET CONSUMPTION T=Q+R-S]]-Table1[[#This Row],[TOTAL SALES W=U+V]])/Table1[[#This Row],[NET CONSUMPTION T=Q+R-S]])*100</f>
        <v>8.8285477472371792</v>
      </c>
      <c r="AD62">
        <v>6.72</v>
      </c>
      <c r="AE62" s="11">
        <f>Table1[[#This Row],[NET CONSUMPTION T=Q+R-S]]-Table1[[#This Row],[Column3]]</f>
        <v>530.26085050415713</v>
      </c>
      <c r="AF62">
        <v>7158173.6500000004</v>
      </c>
      <c r="AG62">
        <v>0.71120000000000005</v>
      </c>
      <c r="AH62">
        <v>0.95479999999999998</v>
      </c>
      <c r="AI62">
        <v>27.57</v>
      </c>
    </row>
    <row r="63" spans="1:35">
      <c r="A63">
        <v>55</v>
      </c>
      <c r="B63" t="s">
        <v>73</v>
      </c>
      <c r="C63" t="s">
        <v>74</v>
      </c>
      <c r="D63" t="s">
        <v>8</v>
      </c>
      <c r="E63" t="s">
        <v>75</v>
      </c>
      <c r="F63" t="s">
        <v>8</v>
      </c>
      <c r="H63" t="s">
        <v>200</v>
      </c>
      <c r="J63" t="s">
        <v>90</v>
      </c>
      <c r="K63" t="s">
        <v>201</v>
      </c>
      <c r="L63">
        <v>1247</v>
      </c>
      <c r="M63">
        <v>1247</v>
      </c>
      <c r="N63">
        <v>0</v>
      </c>
      <c r="O63">
        <v>14</v>
      </c>
      <c r="P63">
        <v>0</v>
      </c>
      <c r="Q63">
        <v>0</v>
      </c>
      <c r="R63">
        <v>5.0999999999999997E-2</v>
      </c>
      <c r="S63">
        <v>40000</v>
      </c>
      <c r="T63">
        <v>2040</v>
      </c>
      <c r="U63" t="str">
        <f>VLOOKUP(Table1[[#This Row],[FEEDER NAME]],'[1]EnergyAuditFeederWise (2)'!$B$1:$C$65536,2,FALSE)</f>
        <v>-</v>
      </c>
      <c r="V63">
        <v>166266.53</v>
      </c>
      <c r="W63">
        <v>0</v>
      </c>
      <c r="X63">
        <f>Table1[[#This Row],[CONSUMPTION Q=(O-N)*P]]+Table1[[#This Row],[IMPORTED ENERGY]]-Table1[[#This Row],[EXPORTED ENERGY]]</f>
        <v>168306.53</v>
      </c>
      <c r="Y63">
        <v>163331</v>
      </c>
      <c r="Z63">
        <v>2935.53</v>
      </c>
      <c r="AA63">
        <v>166266.53</v>
      </c>
      <c r="AB63" t="e">
        <f>((Table1[[#This Row],[TOTAL SALES W=U+V]]/(1-Table1[[#This Row],[Column1]]%)))</f>
        <v>#VALUE!</v>
      </c>
      <c r="AC63" s="11">
        <f>((Table1[[#This Row],[NET CONSUMPTION T=Q+R-S]]-Table1[[#This Row],[TOTAL SALES W=U+V]])/Table1[[#This Row],[NET CONSUMPTION T=Q+R-S]])*100</f>
        <v>1.2120741839309503</v>
      </c>
      <c r="AD63">
        <v>0.48</v>
      </c>
      <c r="AE63" s="11" t="e">
        <f>Table1[[#This Row],[NET CONSUMPTION T=Q+R-S]]-Table1[[#This Row],[Column3]]</f>
        <v>#VALUE!</v>
      </c>
      <c r="AF63">
        <v>1639789.7</v>
      </c>
      <c r="AG63">
        <v>81.503200000000007</v>
      </c>
      <c r="AH63">
        <v>0.94610000000000005</v>
      </c>
      <c r="AI63">
        <v>-7616.41</v>
      </c>
    </row>
    <row r="64" spans="1:35">
      <c r="A64">
        <v>56</v>
      </c>
      <c r="B64" t="s">
        <v>73</v>
      </c>
      <c r="C64" t="s">
        <v>74</v>
      </c>
      <c r="D64" t="s">
        <v>8</v>
      </c>
      <c r="E64" t="s">
        <v>75</v>
      </c>
      <c r="F64" t="s">
        <v>8</v>
      </c>
      <c r="H64" t="s">
        <v>202</v>
      </c>
      <c r="J64" t="s">
        <v>80</v>
      </c>
      <c r="K64" t="s">
        <v>203</v>
      </c>
      <c r="L64">
        <v>2801</v>
      </c>
      <c r="M64">
        <v>2801</v>
      </c>
      <c r="N64">
        <v>0</v>
      </c>
      <c r="O64">
        <v>0</v>
      </c>
      <c r="P64">
        <v>0</v>
      </c>
      <c r="Q64">
        <v>982.21900000000005</v>
      </c>
      <c r="R64">
        <v>1055.5170000000001</v>
      </c>
      <c r="S64">
        <v>20000</v>
      </c>
      <c r="T64">
        <v>1465960</v>
      </c>
      <c r="U64">
        <f>VLOOKUP(Table1[[#This Row],[FEEDER NAME]],'[1]EnergyAuditFeederWise (2)'!$B$1:$C$65536,2,FALSE)</f>
        <v>3.27</v>
      </c>
      <c r="V64">
        <v>0</v>
      </c>
      <c r="W64">
        <v>590000</v>
      </c>
      <c r="X64">
        <f>Table1[[#This Row],[CONSUMPTION Q=(O-N)*P]]+Table1[[#This Row],[IMPORTED ENERGY]]-Table1[[#This Row],[EXPORTED ENERGY]]</f>
        <v>875960</v>
      </c>
      <c r="Y64">
        <v>838172.6</v>
      </c>
      <c r="Z64">
        <v>0</v>
      </c>
      <c r="AA64">
        <v>838172.6</v>
      </c>
      <c r="AB64">
        <f>((Table1[[#This Row],[TOTAL SALES W=U+V]]/(1-Table1[[#This Row],[Column1]]%)))</f>
        <v>866507.39170888031</v>
      </c>
      <c r="AC64" s="11">
        <f>((Table1[[#This Row],[NET CONSUMPTION T=Q+R-S]]-Table1[[#This Row],[TOTAL SALES W=U+V]])/Table1[[#This Row],[NET CONSUMPTION T=Q+R-S]])*100</f>
        <v>4.3138271153933996</v>
      </c>
      <c r="AD64">
        <v>9.49</v>
      </c>
      <c r="AE64" s="11">
        <f>Table1[[#This Row],[NET CONSUMPTION T=Q+R-S]]-Table1[[#This Row],[Column3]]</f>
        <v>9452.6082911196863</v>
      </c>
      <c r="AF64">
        <v>7505512.5800000001</v>
      </c>
      <c r="AG64">
        <v>0.57179999999999997</v>
      </c>
      <c r="AH64">
        <v>0.98180000000000001</v>
      </c>
      <c r="AI64">
        <v>42.04</v>
      </c>
    </row>
    <row r="65" spans="1:35">
      <c r="A65">
        <v>57</v>
      </c>
      <c r="B65" t="s">
        <v>73</v>
      </c>
      <c r="C65" t="s">
        <v>74</v>
      </c>
      <c r="D65" t="s">
        <v>8</v>
      </c>
      <c r="E65" t="s">
        <v>99</v>
      </c>
      <c r="F65" t="s">
        <v>8</v>
      </c>
      <c r="H65" t="s">
        <v>204</v>
      </c>
      <c r="J65" t="s">
        <v>90</v>
      </c>
      <c r="K65" t="s">
        <v>205</v>
      </c>
      <c r="L65">
        <v>945</v>
      </c>
      <c r="M65">
        <v>945</v>
      </c>
      <c r="N65">
        <v>0</v>
      </c>
      <c r="O65">
        <v>0</v>
      </c>
      <c r="P65">
        <v>0</v>
      </c>
      <c r="Q65">
        <v>293.63499999999999</v>
      </c>
      <c r="R65">
        <v>301.61</v>
      </c>
      <c r="S65">
        <v>40000</v>
      </c>
      <c r="T65">
        <v>319000</v>
      </c>
      <c r="U65">
        <f>VLOOKUP(Table1[[#This Row],[FEEDER NAME]],'[1]EnergyAuditFeederWise (2)'!$B$1:$C$65536,2,FALSE)</f>
        <v>6.72</v>
      </c>
      <c r="V65">
        <v>0</v>
      </c>
      <c r="W65">
        <v>138000</v>
      </c>
      <c r="X65">
        <f>Table1[[#This Row],[CONSUMPTION Q=(O-N)*P]]+Table1[[#This Row],[IMPORTED ENERGY]]-Table1[[#This Row],[EXPORTED ENERGY]]</f>
        <v>181000</v>
      </c>
      <c r="Y65">
        <v>168833.5</v>
      </c>
      <c r="Z65">
        <v>0</v>
      </c>
      <c r="AA65">
        <v>168833.5</v>
      </c>
      <c r="AB65">
        <f>((Table1[[#This Row],[TOTAL SALES W=U+V]]/(1-Table1[[#This Row],[Column1]]%)))</f>
        <v>180996.46226415096</v>
      </c>
      <c r="AC65" s="11">
        <f>((Table1[[#This Row],[NET CONSUMPTION T=Q+R-S]]-Table1[[#This Row],[TOTAL SALES W=U+V]])/Table1[[#This Row],[NET CONSUMPTION T=Q+R-S]])*100</f>
        <v>6.7218232044198896</v>
      </c>
      <c r="AD65">
        <v>6.94</v>
      </c>
      <c r="AE65" s="11">
        <f>Table1[[#This Row],[NET CONSUMPTION T=Q+R-S]]-Table1[[#This Row],[Column3]]</f>
        <v>3.5377358490368351</v>
      </c>
      <c r="AF65">
        <v>1890186.54</v>
      </c>
      <c r="AG65">
        <v>0.52929999999999999</v>
      </c>
      <c r="AH65">
        <v>1.0472999999999999</v>
      </c>
      <c r="AI65">
        <v>49.3</v>
      </c>
    </row>
    <row r="66" spans="1:35">
      <c r="A66">
        <v>58</v>
      </c>
      <c r="B66" t="s">
        <v>73</v>
      </c>
      <c r="C66" t="s">
        <v>74</v>
      </c>
      <c r="D66" t="s">
        <v>8</v>
      </c>
      <c r="E66" t="s">
        <v>99</v>
      </c>
      <c r="F66" t="s">
        <v>8</v>
      </c>
      <c r="H66" t="s">
        <v>206</v>
      </c>
      <c r="J66" t="s">
        <v>80</v>
      </c>
      <c r="K66" t="s">
        <v>207</v>
      </c>
      <c r="L66">
        <v>1</v>
      </c>
      <c r="M66">
        <v>1</v>
      </c>
      <c r="N66">
        <v>0</v>
      </c>
      <c r="O66">
        <v>0</v>
      </c>
      <c r="P66">
        <v>0</v>
      </c>
      <c r="Q66">
        <v>2319.3609999999999</v>
      </c>
      <c r="R66">
        <v>2319.3609999999999</v>
      </c>
      <c r="S66">
        <v>40000</v>
      </c>
      <c r="T66">
        <v>0</v>
      </c>
      <c r="U66">
        <f>VLOOKUP(Table1[[#This Row],[FEEDER NAME]],'[1]EnergyAuditFeederWise (2)'!$B$1:$C$65536,2,FALSE)</f>
        <v>0.48</v>
      </c>
      <c r="V66">
        <v>2135100</v>
      </c>
      <c r="W66">
        <v>0</v>
      </c>
      <c r="X66">
        <f>Table1[[#This Row],[CONSUMPTION Q=(O-N)*P]]+Table1[[#This Row],[IMPORTED ENERGY]]-Table1[[#This Row],[EXPORTED ENERGY]]</f>
        <v>2135100</v>
      </c>
      <c r="Y66">
        <v>2135100</v>
      </c>
      <c r="Z66">
        <v>0</v>
      </c>
      <c r="AA66">
        <v>2135100</v>
      </c>
      <c r="AB66">
        <f>((Table1[[#This Row],[TOTAL SALES W=U+V]]/(1-Table1[[#This Row],[Column1]]%)))</f>
        <v>2145397.9099678458</v>
      </c>
      <c r="AC66" s="11">
        <f>((Table1[[#This Row],[NET CONSUMPTION T=Q+R-S]]-Table1[[#This Row],[TOTAL SALES W=U+V]])/Table1[[#This Row],[NET CONSUMPTION T=Q+R-S]])*100</f>
        <v>0</v>
      </c>
      <c r="AD66">
        <v>6.07</v>
      </c>
      <c r="AE66" s="11">
        <f>Table1[[#This Row],[NET CONSUMPTION T=Q+R-S]]-Table1[[#This Row],[Column3]]</f>
        <v>-10297.909967845771</v>
      </c>
      <c r="AF66">
        <v>6898457</v>
      </c>
      <c r="AG66">
        <v>0</v>
      </c>
      <c r="AH66">
        <v>1</v>
      </c>
      <c r="AI66">
        <v>100</v>
      </c>
    </row>
    <row r="67" spans="1:35">
      <c r="A67">
        <v>59</v>
      </c>
      <c r="B67" t="s">
        <v>73</v>
      </c>
      <c r="C67" t="s">
        <v>74</v>
      </c>
      <c r="D67" t="s">
        <v>8</v>
      </c>
      <c r="E67" t="s">
        <v>85</v>
      </c>
      <c r="F67" t="s">
        <v>8</v>
      </c>
      <c r="H67" t="s">
        <v>208</v>
      </c>
      <c r="J67" t="s">
        <v>87</v>
      </c>
      <c r="K67" t="s">
        <v>209</v>
      </c>
      <c r="L67">
        <v>244</v>
      </c>
      <c r="M67">
        <v>244</v>
      </c>
      <c r="N67">
        <v>0</v>
      </c>
      <c r="O67">
        <v>228</v>
      </c>
      <c r="P67">
        <v>0</v>
      </c>
      <c r="Q67">
        <v>2458.4</v>
      </c>
      <c r="R67">
        <v>2592.8000000000002</v>
      </c>
      <c r="S67">
        <v>1000</v>
      </c>
      <c r="T67">
        <v>134400</v>
      </c>
      <c r="U67">
        <f>VLOOKUP(Table1[[#This Row],[FEEDER NAME]],'[1]EnergyAuditFeederWise (2)'!$B$1:$C$65536,2,FALSE)</f>
        <v>9.49</v>
      </c>
      <c r="V67">
        <v>0</v>
      </c>
      <c r="W67">
        <v>0</v>
      </c>
      <c r="X67">
        <f>Table1[[#This Row],[CONSUMPTION Q=(O-N)*P]]+Table1[[#This Row],[IMPORTED ENERGY]]-Table1[[#This Row],[EXPORTED ENERGY]]</f>
        <v>134400</v>
      </c>
      <c r="Y67">
        <v>2481</v>
      </c>
      <c r="Z67">
        <v>119150.92</v>
      </c>
      <c r="AA67">
        <v>121631.92</v>
      </c>
      <c r="AB67">
        <f>((Table1[[#This Row],[TOTAL SALES W=U+V]]/(1-Table1[[#This Row],[Column1]]%)))</f>
        <v>134385.06242404153</v>
      </c>
      <c r="AC67" s="11">
        <f>((Table1[[#This Row],[NET CONSUMPTION T=Q+R-S]]-Table1[[#This Row],[TOTAL SALES W=U+V]])/Table1[[#This Row],[NET CONSUMPTION T=Q+R-S]])*100</f>
        <v>9.500059523809524</v>
      </c>
      <c r="AD67">
        <v>6.08</v>
      </c>
      <c r="AE67" s="11">
        <f>Table1[[#This Row],[NET CONSUMPTION T=Q+R-S]]-Table1[[#This Row],[Column3]]</f>
        <v>14.937575958465459</v>
      </c>
      <c r="AF67">
        <v>723217.85</v>
      </c>
      <c r="AG67">
        <v>0.90500000000000003</v>
      </c>
      <c r="AH67">
        <v>0.99829999999999997</v>
      </c>
      <c r="AI67">
        <v>9.48</v>
      </c>
    </row>
    <row r="68" spans="1:35">
      <c r="A68">
        <v>60</v>
      </c>
      <c r="B68" t="s">
        <v>73</v>
      </c>
      <c r="C68" t="s">
        <v>74</v>
      </c>
      <c r="D68" t="s">
        <v>8</v>
      </c>
      <c r="E68" t="s">
        <v>106</v>
      </c>
      <c r="F68" t="s">
        <v>8</v>
      </c>
      <c r="H68" t="s">
        <v>210</v>
      </c>
      <c r="J68" t="s">
        <v>90</v>
      </c>
      <c r="K68" t="s">
        <v>211</v>
      </c>
      <c r="L68">
        <v>2328</v>
      </c>
      <c r="M68">
        <v>2328</v>
      </c>
      <c r="N68">
        <v>0</v>
      </c>
      <c r="O68">
        <v>47</v>
      </c>
      <c r="P68">
        <v>0</v>
      </c>
      <c r="Q68">
        <v>17388.599999999999</v>
      </c>
      <c r="R68">
        <v>17973.400000000001</v>
      </c>
      <c r="S68">
        <v>2000</v>
      </c>
      <c r="T68">
        <v>1169600</v>
      </c>
      <c r="U68">
        <f>VLOOKUP(Table1[[#This Row],[FEEDER NAME]],'[1]EnergyAuditFeederWise (2)'!$B$1:$C$65536,2,FALSE)</f>
        <v>6.94</v>
      </c>
      <c r="V68">
        <v>0</v>
      </c>
      <c r="W68">
        <v>360000</v>
      </c>
      <c r="X68">
        <f>Table1[[#This Row],[CONSUMPTION Q=(O-N)*P]]+Table1[[#This Row],[IMPORTED ENERGY]]-Table1[[#This Row],[EXPORTED ENERGY]]</f>
        <v>809600</v>
      </c>
      <c r="Y68">
        <v>742606.8</v>
      </c>
      <c r="Z68">
        <v>10613.07</v>
      </c>
      <c r="AA68">
        <v>753219.87</v>
      </c>
      <c r="AB68">
        <f>((Table1[[#This Row],[TOTAL SALES W=U+V]]/(1-Table1[[#This Row],[Column1]]%)))</f>
        <v>809391.65054803353</v>
      </c>
      <c r="AC68" s="11">
        <f>((Table1[[#This Row],[NET CONSUMPTION T=Q+R-S]]-Table1[[#This Row],[TOTAL SALES W=U+V]])/Table1[[#This Row],[NET CONSUMPTION T=Q+R-S]])*100</f>
        <v>6.9639488636363645</v>
      </c>
      <c r="AD68" t="s">
        <v>287</v>
      </c>
      <c r="AE68" s="11">
        <f>Table1[[#This Row],[NET CONSUMPTION T=Q+R-S]]-Table1[[#This Row],[Column3]]</f>
        <v>208.34945196646731</v>
      </c>
      <c r="AF68">
        <v>8071387.5099999998</v>
      </c>
      <c r="AG68">
        <v>0.64400000000000002</v>
      </c>
      <c r="AH68">
        <v>1.0348999999999999</v>
      </c>
      <c r="AI68">
        <v>36.840000000000003</v>
      </c>
    </row>
    <row r="69" spans="1:35">
      <c r="A69">
        <v>61</v>
      </c>
      <c r="B69" t="s">
        <v>73</v>
      </c>
      <c r="C69" t="s">
        <v>74</v>
      </c>
      <c r="D69" t="s">
        <v>8</v>
      </c>
      <c r="E69" t="s">
        <v>106</v>
      </c>
      <c r="F69" t="s">
        <v>8</v>
      </c>
      <c r="H69" t="s">
        <v>212</v>
      </c>
      <c r="J69" t="s">
        <v>90</v>
      </c>
      <c r="K69" t="s">
        <v>213</v>
      </c>
      <c r="L69">
        <v>2634</v>
      </c>
      <c r="M69">
        <v>2634</v>
      </c>
      <c r="N69">
        <v>0</v>
      </c>
      <c r="O69">
        <v>18</v>
      </c>
      <c r="P69">
        <v>0</v>
      </c>
      <c r="Q69">
        <v>385.98899999999998</v>
      </c>
      <c r="R69">
        <v>401.37299999999999</v>
      </c>
      <c r="S69">
        <v>40000</v>
      </c>
      <c r="T69">
        <v>615360</v>
      </c>
      <c r="U69">
        <f>VLOOKUP(Table1[[#This Row],[FEEDER NAME]],'[1]EnergyAuditFeederWise (2)'!$B$1:$C$65536,2,FALSE)</f>
        <v>6.07</v>
      </c>
      <c r="V69">
        <v>0</v>
      </c>
      <c r="W69">
        <v>65000</v>
      </c>
      <c r="X69">
        <f>Table1[[#This Row],[CONSUMPTION Q=(O-N)*P]]+Table1[[#This Row],[IMPORTED ENERGY]]-Table1[[#This Row],[EXPORTED ENERGY]]</f>
        <v>550360</v>
      </c>
      <c r="Y69">
        <v>512678.40000000002</v>
      </c>
      <c r="Z69">
        <v>4064.58</v>
      </c>
      <c r="AA69">
        <v>516742.98</v>
      </c>
      <c r="AB69">
        <f>((Table1[[#This Row],[TOTAL SALES W=U+V]]/(1-Table1[[#This Row],[Column1]]%)))</f>
        <v>550136.25039923342</v>
      </c>
      <c r="AC69" s="11">
        <f>((Table1[[#This Row],[NET CONSUMPTION T=Q+R-S]]-Table1[[#This Row],[TOTAL SALES W=U+V]])/Table1[[#This Row],[NET CONSUMPTION T=Q+R-S]])*100</f>
        <v>6.1081873682680463</v>
      </c>
      <c r="AD69">
        <v>7.26</v>
      </c>
      <c r="AE69" s="11">
        <f>Table1[[#This Row],[NET CONSUMPTION T=Q+R-S]]-Table1[[#This Row],[Column3]]</f>
        <v>223.7496007665759</v>
      </c>
      <c r="AF69">
        <v>5944990.7400000002</v>
      </c>
      <c r="AG69">
        <v>0.8397</v>
      </c>
      <c r="AH69">
        <v>1.0447</v>
      </c>
      <c r="AI69">
        <v>16.75</v>
      </c>
    </row>
    <row r="70" spans="1:35">
      <c r="A70">
        <v>62</v>
      </c>
      <c r="B70" t="s">
        <v>73</v>
      </c>
      <c r="C70" t="s">
        <v>74</v>
      </c>
      <c r="D70" t="s">
        <v>8</v>
      </c>
      <c r="E70" t="s">
        <v>106</v>
      </c>
      <c r="F70" t="s">
        <v>8</v>
      </c>
      <c r="H70" t="s">
        <v>214</v>
      </c>
      <c r="J70" t="s">
        <v>90</v>
      </c>
      <c r="K70" t="s">
        <v>215</v>
      </c>
      <c r="L70">
        <v>2120</v>
      </c>
      <c r="M70">
        <v>2120</v>
      </c>
      <c r="N70">
        <v>0</v>
      </c>
      <c r="O70">
        <v>2</v>
      </c>
      <c r="P70">
        <v>0</v>
      </c>
      <c r="Q70">
        <v>13165</v>
      </c>
      <c r="R70">
        <v>13424.3</v>
      </c>
      <c r="S70">
        <v>2000</v>
      </c>
      <c r="T70">
        <v>518600</v>
      </c>
      <c r="U70">
        <f>VLOOKUP(Table1[[#This Row],[FEEDER NAME]],'[1]EnergyAuditFeederWise (2)'!$B$1:$C$65536,2,FALSE)</f>
        <v>6.08</v>
      </c>
      <c r="V70">
        <v>0</v>
      </c>
      <c r="W70">
        <v>121000</v>
      </c>
      <c r="X70">
        <f>Table1[[#This Row],[CONSUMPTION Q=(O-N)*P]]+Table1[[#This Row],[IMPORTED ENERGY]]-Table1[[#This Row],[EXPORTED ENERGY]]</f>
        <v>397600</v>
      </c>
      <c r="Y70">
        <v>372219.35</v>
      </c>
      <c r="Z70">
        <v>451.62</v>
      </c>
      <c r="AA70">
        <v>372670.97</v>
      </c>
      <c r="AB70">
        <f>((Table1[[#This Row],[TOTAL SALES W=U+V]]/(1-Table1[[#This Row],[Column1]]%)))</f>
        <v>396796.17759795568</v>
      </c>
      <c r="AC70" s="11">
        <f>((Table1[[#This Row],[NET CONSUMPTION T=Q+R-S]]-Table1[[#This Row],[TOTAL SALES W=U+V]])/Table1[[#This Row],[NET CONSUMPTION T=Q+R-S]])*100</f>
        <v>6.2698767605633883</v>
      </c>
      <c r="AD70">
        <v>1.61</v>
      </c>
      <c r="AE70" s="11">
        <f>Table1[[#This Row],[NET CONSUMPTION T=Q+R-S]]-Table1[[#This Row],[Column3]]</f>
        <v>803.82240204431582</v>
      </c>
      <c r="AF70">
        <v>4235643.54</v>
      </c>
      <c r="AG70">
        <v>0.71860000000000002</v>
      </c>
      <c r="AH70">
        <v>1.0346</v>
      </c>
      <c r="AI70">
        <v>29.11</v>
      </c>
    </row>
    <row r="71" spans="1:35">
      <c r="A71">
        <v>63</v>
      </c>
      <c r="B71" t="s">
        <v>73</v>
      </c>
      <c r="C71" t="s">
        <v>74</v>
      </c>
      <c r="D71" t="s">
        <v>8</v>
      </c>
      <c r="E71" t="s">
        <v>82</v>
      </c>
      <c r="F71" t="s">
        <v>8</v>
      </c>
      <c r="H71" t="s">
        <v>216</v>
      </c>
      <c r="J71" t="s">
        <v>80</v>
      </c>
      <c r="K71" t="s">
        <v>217</v>
      </c>
      <c r="L71">
        <v>0</v>
      </c>
      <c r="M71">
        <v>0</v>
      </c>
      <c r="N71">
        <v>0</v>
      </c>
      <c r="O71">
        <v>0</v>
      </c>
      <c r="P71">
        <v>0</v>
      </c>
      <c r="Q71">
        <v>1113.962</v>
      </c>
      <c r="R71">
        <v>1174.4290000000001</v>
      </c>
      <c r="S71">
        <v>40000</v>
      </c>
      <c r="T71">
        <v>2418680</v>
      </c>
      <c r="U71" t="str">
        <f>VLOOKUP(Table1[[#This Row],[FEEDER NAME]],'[1]EnergyAuditFeederWise (2)'!$B$1:$C$65536,2,FALSE)</f>
        <v>100.00</v>
      </c>
      <c r="V71">
        <v>0</v>
      </c>
      <c r="W71">
        <v>0</v>
      </c>
      <c r="X71">
        <f>Table1[[#This Row],[CONSUMPTION Q=(O-N)*P]]+Table1[[#This Row],[IMPORTED ENERGY]]-Table1[[#This Row],[EXPORTED ENERGY]]</f>
        <v>2418680</v>
      </c>
      <c r="Y71">
        <v>0</v>
      </c>
      <c r="Z71">
        <v>0</v>
      </c>
      <c r="AA71">
        <v>0</v>
      </c>
      <c r="AB71" t="e">
        <f>((Table1[[#This Row],[TOTAL SALES W=U+V]]/(1-Table1[[#This Row],[Column1]]%)))</f>
        <v>#DIV/0!</v>
      </c>
      <c r="AC71" s="11">
        <f>((Table1[[#This Row],[NET CONSUMPTION T=Q+R-S]]-Table1[[#This Row],[TOTAL SALES W=U+V]])/Table1[[#This Row],[NET CONSUMPTION T=Q+R-S]])*100</f>
        <v>100</v>
      </c>
      <c r="AD71">
        <v>7.79</v>
      </c>
      <c r="AE71" s="11" t="e">
        <f>Table1[[#This Row],[NET CONSUMPTION T=Q+R-S]]-Table1[[#This Row],[Column3]]</f>
        <v>#DIV/0!</v>
      </c>
      <c r="AF71">
        <v>0</v>
      </c>
      <c r="AG71">
        <v>0</v>
      </c>
      <c r="AH71">
        <v>0</v>
      </c>
      <c r="AI71">
        <v>0</v>
      </c>
    </row>
    <row r="72" spans="1:35">
      <c r="A72">
        <v>64</v>
      </c>
      <c r="B72" t="s">
        <v>73</v>
      </c>
      <c r="C72" t="s">
        <v>74</v>
      </c>
      <c r="D72" t="s">
        <v>8</v>
      </c>
      <c r="E72" t="s">
        <v>75</v>
      </c>
      <c r="F72" t="s">
        <v>8</v>
      </c>
      <c r="H72" t="s">
        <v>218</v>
      </c>
      <c r="J72" t="s">
        <v>77</v>
      </c>
      <c r="K72" t="s">
        <v>219</v>
      </c>
      <c r="L72">
        <v>2420</v>
      </c>
      <c r="M72">
        <v>2420</v>
      </c>
      <c r="N72">
        <v>0</v>
      </c>
      <c r="O72">
        <v>0</v>
      </c>
      <c r="P72">
        <v>0</v>
      </c>
      <c r="Q72">
        <v>544.88199999999995</v>
      </c>
      <c r="R72">
        <v>556.25800000000004</v>
      </c>
      <c r="S72">
        <v>40000</v>
      </c>
      <c r="T72">
        <v>455040</v>
      </c>
      <c r="U72">
        <f>VLOOKUP(Table1[[#This Row],[FEEDER NAME]],'[1]EnergyAuditFeederWise (2)'!$B$1:$C$65536,2,FALSE)</f>
        <v>7.26</v>
      </c>
      <c r="V72">
        <v>0</v>
      </c>
      <c r="W72">
        <v>82000</v>
      </c>
      <c r="X72">
        <f>Table1[[#This Row],[CONSUMPTION Q=(O-N)*P]]+Table1[[#This Row],[IMPORTED ENERGY]]-Table1[[#This Row],[EXPORTED ENERGY]]</f>
        <v>373040</v>
      </c>
      <c r="Y72">
        <v>345893.95</v>
      </c>
      <c r="Z72">
        <v>0</v>
      </c>
      <c r="AA72">
        <v>345893.95</v>
      </c>
      <c r="AB72">
        <f>((Table1[[#This Row],[TOTAL SALES W=U+V]]/(1-Table1[[#This Row],[Column1]]%)))</f>
        <v>372971.69506146217</v>
      </c>
      <c r="AC72" s="11">
        <f>((Table1[[#This Row],[NET CONSUMPTION T=Q+R-S]]-Table1[[#This Row],[TOTAL SALES W=U+V]])/Table1[[#This Row],[NET CONSUMPTION T=Q+R-S]])*100</f>
        <v>7.2769810208020562</v>
      </c>
      <c r="AD72">
        <v>2.69</v>
      </c>
      <c r="AE72" s="11">
        <f>Table1[[#This Row],[NET CONSUMPTION T=Q+R-S]]-Table1[[#This Row],[Column3]]</f>
        <v>68.304938537825365</v>
      </c>
      <c r="AF72">
        <v>3159943.52</v>
      </c>
      <c r="AG72">
        <v>0.7601</v>
      </c>
      <c r="AH72">
        <v>0.95630000000000004</v>
      </c>
      <c r="AI72">
        <v>22.94</v>
      </c>
    </row>
    <row r="73" spans="1:35">
      <c r="A73">
        <v>65</v>
      </c>
      <c r="B73" t="s">
        <v>73</v>
      </c>
      <c r="C73" t="s">
        <v>74</v>
      </c>
      <c r="D73" t="s">
        <v>8</v>
      </c>
      <c r="E73" t="s">
        <v>75</v>
      </c>
      <c r="F73" t="s">
        <v>8</v>
      </c>
      <c r="H73" t="s">
        <v>220</v>
      </c>
      <c r="J73" t="s">
        <v>80</v>
      </c>
      <c r="K73" t="s">
        <v>221</v>
      </c>
      <c r="L73">
        <v>303</v>
      </c>
      <c r="M73">
        <v>303</v>
      </c>
      <c r="N73">
        <v>0</v>
      </c>
      <c r="O73">
        <v>0</v>
      </c>
      <c r="P73">
        <v>0</v>
      </c>
      <c r="Q73">
        <v>1868.1610000000001</v>
      </c>
      <c r="R73">
        <v>1905.866</v>
      </c>
      <c r="S73">
        <v>40000</v>
      </c>
      <c r="T73">
        <v>1508200</v>
      </c>
      <c r="U73">
        <f>VLOOKUP(Table1[[#This Row],[FEEDER NAME]],'[1]EnergyAuditFeederWise (2)'!$B$1:$C$65536,2,FALSE)</f>
        <v>1.61</v>
      </c>
      <c r="V73">
        <v>85000</v>
      </c>
      <c r="W73">
        <v>0</v>
      </c>
      <c r="X73">
        <f>Table1[[#This Row],[CONSUMPTION Q=(O-N)*P]]+Table1[[#This Row],[IMPORTED ENERGY]]-Table1[[#This Row],[EXPORTED ENERGY]]</f>
        <v>1593200</v>
      </c>
      <c r="Y73">
        <v>1567891.5</v>
      </c>
      <c r="Z73">
        <v>0</v>
      </c>
      <c r="AA73">
        <v>1567891.5</v>
      </c>
      <c r="AB73">
        <f>((Table1[[#This Row],[TOTAL SALES W=U+V]]/(1-Table1[[#This Row],[Column1]]%)))</f>
        <v>1593547.616627706</v>
      </c>
      <c r="AC73" s="11">
        <f>((Table1[[#This Row],[NET CONSUMPTION T=Q+R-S]]-Table1[[#This Row],[TOTAL SALES W=U+V]])/Table1[[#This Row],[NET CONSUMPTION T=Q+R-S]])*100</f>
        <v>1.5885325131810193</v>
      </c>
      <c r="AD73" t="e">
        <v>#N/A</v>
      </c>
      <c r="AE73" s="11">
        <f>Table1[[#This Row],[NET CONSUMPTION T=Q+R-S]]-Table1[[#This Row],[Column3]]</f>
        <v>-347.61662770598195</v>
      </c>
      <c r="AF73">
        <v>11488053.74</v>
      </c>
      <c r="AG73">
        <v>1.0396000000000001</v>
      </c>
      <c r="AH73">
        <v>1.0051000000000001</v>
      </c>
      <c r="AI73">
        <v>-3.98</v>
      </c>
    </row>
    <row r="74" spans="1:35">
      <c r="A74">
        <v>66</v>
      </c>
      <c r="B74" t="s">
        <v>73</v>
      </c>
      <c r="C74" t="s">
        <v>74</v>
      </c>
      <c r="D74" t="s">
        <v>8</v>
      </c>
      <c r="E74" t="s">
        <v>75</v>
      </c>
      <c r="F74" t="s">
        <v>8</v>
      </c>
      <c r="H74" t="s">
        <v>222</v>
      </c>
      <c r="J74" t="s">
        <v>90</v>
      </c>
      <c r="K74" t="s">
        <v>223</v>
      </c>
      <c r="L74">
        <v>1902</v>
      </c>
      <c r="M74">
        <v>1902</v>
      </c>
      <c r="N74">
        <v>0</v>
      </c>
      <c r="O74">
        <v>103</v>
      </c>
      <c r="P74">
        <v>0</v>
      </c>
      <c r="Q74">
        <v>893.13300000000004</v>
      </c>
      <c r="R74">
        <v>911.43499999999995</v>
      </c>
      <c r="S74">
        <v>20000</v>
      </c>
      <c r="T74">
        <v>366040</v>
      </c>
      <c r="U74">
        <f>VLOOKUP(Table1[[#This Row],[FEEDER NAME]],'[1]EnergyAuditFeederWise (2)'!$B$1:$C$65536,2,FALSE)</f>
        <v>7.79</v>
      </c>
      <c r="V74">
        <v>0</v>
      </c>
      <c r="W74">
        <v>65000</v>
      </c>
      <c r="X74">
        <f>Table1[[#This Row],[CONSUMPTION Q=(O-N)*P]]+Table1[[#This Row],[IMPORTED ENERGY]]-Table1[[#This Row],[EXPORTED ENERGY]]</f>
        <v>301040</v>
      </c>
      <c r="Y74">
        <v>255910</v>
      </c>
      <c r="Z74">
        <v>21363.434000000001</v>
      </c>
      <c r="AA74">
        <v>277273.43400000001</v>
      </c>
      <c r="AB74">
        <f>((Table1[[#This Row],[TOTAL SALES W=U+V]]/(1-Table1[[#This Row],[Column1]]%)))</f>
        <v>300697.79199652968</v>
      </c>
      <c r="AC74" s="11">
        <f>((Table1[[#This Row],[NET CONSUMPTION T=Q+R-S]]-Table1[[#This Row],[TOTAL SALES W=U+V]])/Table1[[#This Row],[NET CONSUMPTION T=Q+R-S]])*100</f>
        <v>7.8948199574807312</v>
      </c>
      <c r="AD74" t="e">
        <v>#N/A</v>
      </c>
      <c r="AE74" s="11">
        <f>Table1[[#This Row],[NET CONSUMPTION T=Q+R-S]]-Table1[[#This Row],[Column3]]</f>
        <v>342.20800347032491</v>
      </c>
      <c r="AF74">
        <v>2928931.2</v>
      </c>
      <c r="AG74">
        <v>0.75749999999999995</v>
      </c>
      <c r="AH74">
        <v>1.044</v>
      </c>
      <c r="AI74">
        <v>25.32</v>
      </c>
    </row>
    <row r="75" spans="1:35">
      <c r="A75">
        <v>67</v>
      </c>
      <c r="B75" t="s">
        <v>73</v>
      </c>
      <c r="C75" t="s">
        <v>74</v>
      </c>
      <c r="D75" t="s">
        <v>8</v>
      </c>
      <c r="E75" t="s">
        <v>82</v>
      </c>
      <c r="F75" t="s">
        <v>8</v>
      </c>
      <c r="H75" t="s">
        <v>224</v>
      </c>
      <c r="J75" t="s">
        <v>90</v>
      </c>
      <c r="K75" t="s">
        <v>225</v>
      </c>
      <c r="L75">
        <v>1759</v>
      </c>
      <c r="M75">
        <v>1759</v>
      </c>
      <c r="N75">
        <v>0</v>
      </c>
      <c r="O75">
        <v>0</v>
      </c>
      <c r="P75">
        <v>0</v>
      </c>
      <c r="Q75">
        <v>1694.4770000000001</v>
      </c>
      <c r="R75">
        <v>1720.5840000000001</v>
      </c>
      <c r="S75">
        <v>40000</v>
      </c>
      <c r="T75">
        <v>1044280</v>
      </c>
      <c r="U75">
        <f>VLOOKUP(Table1[[#This Row],[FEEDER NAME]],'[1]EnergyAuditFeederWise (2)'!$B$1:$C$65536,2,FALSE)</f>
        <v>2.69</v>
      </c>
      <c r="V75">
        <v>0</v>
      </c>
      <c r="W75">
        <v>0</v>
      </c>
      <c r="X75">
        <f>Table1[[#This Row],[CONSUMPTION Q=(O-N)*P]]+Table1[[#This Row],[IMPORTED ENERGY]]-Table1[[#This Row],[EXPORTED ENERGY]]</f>
        <v>1044280</v>
      </c>
      <c r="Y75">
        <v>1004844.25</v>
      </c>
      <c r="Z75">
        <v>0</v>
      </c>
      <c r="AA75">
        <v>1004844.25</v>
      </c>
      <c r="AB75">
        <f>((Table1[[#This Row],[TOTAL SALES W=U+V]]/(1-Table1[[#This Row],[Column1]]%)))</f>
        <v>1032621.7757681636</v>
      </c>
      <c r="AC75" s="11">
        <f>((Table1[[#This Row],[NET CONSUMPTION T=Q+R-S]]-Table1[[#This Row],[TOTAL SALES W=U+V]])/Table1[[#This Row],[NET CONSUMPTION T=Q+R-S]])*100</f>
        <v>3.7763578733672962</v>
      </c>
      <c r="AD75">
        <v>9.56</v>
      </c>
      <c r="AE75" s="11">
        <f>Table1[[#This Row],[NET CONSUMPTION T=Q+R-S]]-Table1[[#This Row],[Column3]]</f>
        <v>11658.224231836386</v>
      </c>
      <c r="AF75">
        <v>8670356.4499999993</v>
      </c>
      <c r="AG75">
        <v>0.96220000000000006</v>
      </c>
      <c r="AH75">
        <v>0.99280000000000002</v>
      </c>
      <c r="AI75">
        <v>3.75</v>
      </c>
    </row>
    <row r="76" spans="1:35" hidden="1">
      <c r="A76">
        <v>68</v>
      </c>
      <c r="B76" t="s">
        <v>73</v>
      </c>
      <c r="C76" t="s">
        <v>74</v>
      </c>
      <c r="D76" t="s">
        <v>8</v>
      </c>
      <c r="E76" t="s">
        <v>106</v>
      </c>
      <c r="F76" t="s">
        <v>8</v>
      </c>
      <c r="H76" s="10" t="s">
        <v>226</v>
      </c>
      <c r="I76" s="10" t="s">
        <v>283</v>
      </c>
      <c r="J76" t="s">
        <v>122</v>
      </c>
      <c r="K76" t="s">
        <v>227</v>
      </c>
      <c r="L76">
        <v>255</v>
      </c>
      <c r="M76">
        <v>255</v>
      </c>
      <c r="N76">
        <v>0</v>
      </c>
      <c r="O76">
        <v>0</v>
      </c>
      <c r="P76">
        <v>0</v>
      </c>
      <c r="Q76">
        <v>52.6</v>
      </c>
      <c r="R76">
        <v>68.099999999999994</v>
      </c>
      <c r="S76">
        <v>2000</v>
      </c>
      <c r="T76">
        <v>31000</v>
      </c>
      <c r="U76" t="e">
        <f>VLOOKUP(Table1[[#This Row],[FEEDER NAME]],'[1]EnergyAuditFeederWise (2)'!$B$1:$C$65536,2,FALSE)</f>
        <v>#N/A</v>
      </c>
      <c r="V76">
        <v>0</v>
      </c>
      <c r="W76">
        <v>0</v>
      </c>
      <c r="X76">
        <f>Table1[[#This Row],[CONSUMPTION Q=(O-N)*P]]+Table1[[#This Row],[IMPORTED ENERGY]]-Table1[[#This Row],[EXPORTED ENERGY]]</f>
        <v>31000</v>
      </c>
      <c r="Y76">
        <v>28941</v>
      </c>
      <c r="Z76">
        <v>0</v>
      </c>
      <c r="AA76">
        <v>28941</v>
      </c>
      <c r="AB76" t="e">
        <f>((Table1[[#This Row],[TOTAL SALES W=U+V]]/(1-Table1[[#This Row],[Column1]]%)))</f>
        <v>#N/A</v>
      </c>
      <c r="AC76" s="11">
        <f>((Table1[[#This Row],[NET CONSUMPTION T=Q+R-S]]-Table1[[#This Row],[TOTAL SALES W=U+V]])/Table1[[#This Row],[NET CONSUMPTION T=Q+R-S]])*100</f>
        <v>6.6419354838709674</v>
      </c>
      <c r="AD76">
        <v>-0.77</v>
      </c>
      <c r="AE76" s="11" t="e">
        <f>Table1[[#This Row],[NET CONSUMPTION T=Q+R-S]]-Table1[[#This Row],[Column3]]</f>
        <v>#N/A</v>
      </c>
      <c r="AF76">
        <v>159472.1</v>
      </c>
      <c r="AG76">
        <v>0.93359999999999999</v>
      </c>
      <c r="AH76">
        <v>0.42099999999999999</v>
      </c>
      <c r="AI76">
        <v>2.8</v>
      </c>
    </row>
    <row r="77" spans="1:35" hidden="1">
      <c r="A77">
        <v>69</v>
      </c>
      <c r="B77" t="s">
        <v>73</v>
      </c>
      <c r="C77" t="s">
        <v>74</v>
      </c>
      <c r="D77" t="s">
        <v>8</v>
      </c>
      <c r="E77" t="s">
        <v>92</v>
      </c>
      <c r="F77" t="s">
        <v>8</v>
      </c>
      <c r="H77" s="10" t="s">
        <v>228</v>
      </c>
      <c r="I77" s="10" t="s">
        <v>283</v>
      </c>
      <c r="J77" t="s">
        <v>87</v>
      </c>
      <c r="K77" t="s">
        <v>229</v>
      </c>
      <c r="L77">
        <v>199</v>
      </c>
      <c r="M77">
        <v>199</v>
      </c>
      <c r="N77">
        <v>0</v>
      </c>
      <c r="O77">
        <v>180</v>
      </c>
      <c r="P77">
        <v>0</v>
      </c>
      <c r="Q77">
        <v>1796.9</v>
      </c>
      <c r="R77">
        <v>1819.9</v>
      </c>
      <c r="S77">
        <v>2000</v>
      </c>
      <c r="T77">
        <v>46000</v>
      </c>
      <c r="U77" t="e">
        <f>VLOOKUP(Table1[[#This Row],[FEEDER NAME]],'[1]EnergyAuditFeederWise (2)'!$B$1:$C$65536,2,FALSE)</f>
        <v>#N/A</v>
      </c>
      <c r="V77">
        <v>13193</v>
      </c>
      <c r="W77">
        <v>0</v>
      </c>
      <c r="X77">
        <f>Table1[[#This Row],[CONSUMPTION Q=(O-N)*P]]+Table1[[#This Row],[IMPORTED ENERGY]]-Table1[[#This Row],[EXPORTED ENERGY]]</f>
        <v>59193</v>
      </c>
      <c r="Y77">
        <v>9153</v>
      </c>
      <c r="Z77">
        <v>45900</v>
      </c>
      <c r="AA77">
        <v>55053</v>
      </c>
      <c r="AB77" t="e">
        <f>((Table1[[#This Row],[TOTAL SALES W=U+V]]/(1-Table1[[#This Row],[Column1]]%)))</f>
        <v>#N/A</v>
      </c>
      <c r="AC77" s="11">
        <f>((Table1[[#This Row],[NET CONSUMPTION T=Q+R-S]]-Table1[[#This Row],[TOTAL SALES W=U+V]])/Table1[[#This Row],[NET CONSUMPTION T=Q+R-S]])*100</f>
        <v>6.9940702447924581</v>
      </c>
      <c r="AD77">
        <v>0.68</v>
      </c>
      <c r="AE77" s="11" t="e">
        <f>Table1[[#This Row],[NET CONSUMPTION T=Q+R-S]]-Table1[[#This Row],[Column3]]</f>
        <v>#N/A</v>
      </c>
      <c r="AF77">
        <v>557462.36</v>
      </c>
      <c r="AG77">
        <v>0.93010000000000004</v>
      </c>
      <c r="AH77">
        <v>1.5712999999999999</v>
      </c>
      <c r="AI77">
        <v>10.98</v>
      </c>
    </row>
    <row r="78" spans="1:35" hidden="1">
      <c r="A78">
        <v>70</v>
      </c>
      <c r="B78" t="s">
        <v>73</v>
      </c>
      <c r="C78" t="s">
        <v>74</v>
      </c>
      <c r="D78" t="s">
        <v>188</v>
      </c>
      <c r="E78" t="s">
        <v>230</v>
      </c>
      <c r="F78" t="s">
        <v>188</v>
      </c>
      <c r="H78" t="s">
        <v>231</v>
      </c>
      <c r="J78" t="s">
        <v>90</v>
      </c>
      <c r="K78" t="s">
        <v>232</v>
      </c>
      <c r="L78">
        <v>1859</v>
      </c>
      <c r="M78">
        <v>1859</v>
      </c>
      <c r="N78">
        <v>0</v>
      </c>
      <c r="O78">
        <v>69</v>
      </c>
      <c r="P78">
        <v>0</v>
      </c>
      <c r="Q78">
        <v>669.495</v>
      </c>
      <c r="R78">
        <v>681.68600000000004</v>
      </c>
      <c r="S78">
        <v>40000</v>
      </c>
      <c r="T78">
        <v>487640</v>
      </c>
      <c r="U78" t="e">
        <f>VLOOKUP(Table1[[#This Row],[FEEDER NAME]],'[1]EnergyAuditFeederWise (2)'!$B$1:$C$65536,2,FALSE)</f>
        <v>#N/A</v>
      </c>
      <c r="V78">
        <v>0</v>
      </c>
      <c r="W78">
        <v>55000</v>
      </c>
      <c r="X78">
        <v>432640</v>
      </c>
      <c r="Y78">
        <v>367688.65</v>
      </c>
      <c r="Z78">
        <v>29144.44</v>
      </c>
      <c r="AA78">
        <v>396833.09</v>
      </c>
      <c r="AB78" t="e">
        <f>((Table1[[#This Row],[TOTAL SALES W=U+V]]/(1-Table1[[#This Row],[Column1]]%)))</f>
        <v>#N/A</v>
      </c>
      <c r="AC78">
        <v>8.2799999999999994</v>
      </c>
      <c r="AD78">
        <v>-0.39</v>
      </c>
      <c r="AE78">
        <v>4164591.33</v>
      </c>
      <c r="AF78">
        <v>4173417.7919999999</v>
      </c>
      <c r="AG78">
        <v>0.91720000000000002</v>
      </c>
      <c r="AH78">
        <v>1.0021</v>
      </c>
      <c r="AI78">
        <v>8.3000000000000007</v>
      </c>
    </row>
    <row r="79" spans="1:35">
      <c r="A79">
        <v>71</v>
      </c>
      <c r="B79" t="s">
        <v>73</v>
      </c>
      <c r="C79" t="s">
        <v>74</v>
      </c>
      <c r="D79" t="s">
        <v>8</v>
      </c>
      <c r="E79" t="s">
        <v>75</v>
      </c>
      <c r="F79" t="s">
        <v>8</v>
      </c>
      <c r="H79" t="s">
        <v>233</v>
      </c>
      <c r="J79" t="s">
        <v>87</v>
      </c>
      <c r="K79" t="s">
        <v>234</v>
      </c>
      <c r="L79">
        <v>168</v>
      </c>
      <c r="M79">
        <v>168</v>
      </c>
      <c r="N79">
        <v>0</v>
      </c>
      <c r="O79">
        <v>167</v>
      </c>
      <c r="P79">
        <v>0</v>
      </c>
      <c r="Q79">
        <v>52.661999999999999</v>
      </c>
      <c r="R79">
        <v>53.731999999999999</v>
      </c>
      <c r="S79">
        <v>40000</v>
      </c>
      <c r="T79">
        <v>42800</v>
      </c>
      <c r="U79">
        <f>VLOOKUP(Table1[[#This Row],[FEEDER NAME]],'[1]EnergyAuditFeederWise (2)'!$B$1:$C$65536,2,FALSE)</f>
        <v>9.56</v>
      </c>
      <c r="V79">
        <v>0</v>
      </c>
      <c r="W79">
        <v>0</v>
      </c>
      <c r="X79">
        <f>Table1[[#This Row],[CONSUMPTION Q=(O-N)*P]]+Table1[[#This Row],[IMPORTED ENERGY]]-Table1[[#This Row],[EXPORTED ENERGY]]</f>
        <v>42800</v>
      </c>
      <c r="Y79">
        <v>0</v>
      </c>
      <c r="Z79">
        <v>38860.345000000001</v>
      </c>
      <c r="AA79">
        <v>38860.345000000001</v>
      </c>
      <c r="AB79">
        <f>((Table1[[#This Row],[TOTAL SALES W=U+V]]/(1-Table1[[#This Row],[Column1]]%)))</f>
        <v>42968.094869526758</v>
      </c>
      <c r="AC79" s="11">
        <f>((Table1[[#This Row],[NET CONSUMPTION T=Q+R-S]]-Table1[[#This Row],[TOTAL SALES W=U+V]])/Table1[[#This Row],[NET CONSUMPTION T=Q+R-S]])*100</f>
        <v>9.2048014018691564</v>
      </c>
      <c r="AD79">
        <v>2.73</v>
      </c>
      <c r="AE79" s="11">
        <f>Table1[[#This Row],[NET CONSUMPTION T=Q+R-S]]-Table1[[#This Row],[Column3]]</f>
        <v>-168.09486952675798</v>
      </c>
      <c r="AF79">
        <v>229718.82</v>
      </c>
      <c r="AG79">
        <v>0.90800000000000003</v>
      </c>
      <c r="AH79">
        <v>1.0156000000000001</v>
      </c>
      <c r="AI79">
        <v>9.34</v>
      </c>
    </row>
    <row r="80" spans="1:35">
      <c r="A80">
        <v>72</v>
      </c>
      <c r="B80" t="s">
        <v>73</v>
      </c>
      <c r="C80" t="s">
        <v>74</v>
      </c>
      <c r="D80" t="s">
        <v>8</v>
      </c>
      <c r="E80" t="s">
        <v>75</v>
      </c>
      <c r="F80" t="s">
        <v>8</v>
      </c>
      <c r="H80" t="s">
        <v>235</v>
      </c>
      <c r="J80" t="s">
        <v>80</v>
      </c>
      <c r="K80" t="s">
        <v>236</v>
      </c>
      <c r="L80">
        <v>1</v>
      </c>
      <c r="M80">
        <v>1</v>
      </c>
      <c r="N80">
        <v>0</v>
      </c>
      <c r="O80">
        <v>0</v>
      </c>
      <c r="P80">
        <v>0</v>
      </c>
      <c r="Q80">
        <v>1496.2819999999999</v>
      </c>
      <c r="R80">
        <v>1521.7940000000001</v>
      </c>
      <c r="S80">
        <v>40000</v>
      </c>
      <c r="T80">
        <v>1020480</v>
      </c>
      <c r="U80">
        <f>VLOOKUP(Table1[[#This Row],[FEEDER NAME]],'[1]EnergyAuditFeederWise (2)'!$B$1:$C$65536,2,FALSE)</f>
        <v>-0.77</v>
      </c>
      <c r="V80">
        <v>0</v>
      </c>
      <c r="W80">
        <v>0</v>
      </c>
      <c r="X80">
        <f>Table1[[#This Row],[CONSUMPTION Q=(O-N)*P]]+Table1[[#This Row],[IMPORTED ENERGY]]-Table1[[#This Row],[EXPORTED ENERGY]]</f>
        <v>1020480</v>
      </c>
      <c r="Y80">
        <v>1024010</v>
      </c>
      <c r="Z80">
        <v>0</v>
      </c>
      <c r="AA80">
        <v>1024010</v>
      </c>
      <c r="AB80">
        <f>((Table1[[#This Row],[TOTAL SALES W=U+V]]/(1-Table1[[#This Row],[Column1]]%)))</f>
        <v>1016185.3726307432</v>
      </c>
      <c r="AC80" s="11">
        <f>((Table1[[#This Row],[NET CONSUMPTION T=Q+R-S]]-Table1[[#This Row],[TOTAL SALES W=U+V]])/Table1[[#This Row],[NET CONSUMPTION T=Q+R-S]])*100</f>
        <v>-0.34591564753841331</v>
      </c>
      <c r="AD80">
        <v>-0.37</v>
      </c>
      <c r="AE80" s="11">
        <f>Table1[[#This Row],[NET CONSUMPTION T=Q+R-S]]-Table1[[#This Row],[Column3]]</f>
        <v>4294.6273692568066</v>
      </c>
      <c r="AF80">
        <v>7129950</v>
      </c>
      <c r="AG80">
        <v>1.0035000000000001</v>
      </c>
      <c r="AH80">
        <v>1</v>
      </c>
      <c r="AI80">
        <v>-0.35</v>
      </c>
    </row>
    <row r="81" spans="1:35">
      <c r="A81">
        <v>73</v>
      </c>
      <c r="B81" t="s">
        <v>73</v>
      </c>
      <c r="C81" t="s">
        <v>74</v>
      </c>
      <c r="D81" t="s">
        <v>8</v>
      </c>
      <c r="E81" t="s">
        <v>75</v>
      </c>
      <c r="F81" t="s">
        <v>8</v>
      </c>
      <c r="H81" t="s">
        <v>237</v>
      </c>
      <c r="J81" t="s">
        <v>80</v>
      </c>
      <c r="K81" t="s">
        <v>238</v>
      </c>
      <c r="L81">
        <v>1</v>
      </c>
      <c r="M81">
        <v>1</v>
      </c>
      <c r="N81">
        <v>0</v>
      </c>
      <c r="O81">
        <v>0</v>
      </c>
      <c r="P81">
        <v>0</v>
      </c>
      <c r="Q81">
        <v>1698.866</v>
      </c>
      <c r="R81">
        <v>1733.3240000000001</v>
      </c>
      <c r="S81">
        <v>20000</v>
      </c>
      <c r="T81">
        <v>689160</v>
      </c>
      <c r="U81">
        <f>VLOOKUP(Table1[[#This Row],[FEEDER NAME]],'[1]EnergyAuditFeederWise (2)'!$B$1:$C$65536,2,FALSE)</f>
        <v>0.68</v>
      </c>
      <c r="V81">
        <v>0</v>
      </c>
      <c r="W81">
        <v>0</v>
      </c>
      <c r="X81">
        <f>Table1[[#This Row],[CONSUMPTION Q=(O-N)*P]]+Table1[[#This Row],[IMPORTED ENERGY]]-Table1[[#This Row],[EXPORTED ENERGY]]</f>
        <v>689160</v>
      </c>
      <c r="Y81">
        <v>700000</v>
      </c>
      <c r="Z81">
        <v>0</v>
      </c>
      <c r="AA81">
        <v>700000</v>
      </c>
      <c r="AB81">
        <f>((Table1[[#This Row],[TOTAL SALES W=U+V]]/(1-Table1[[#This Row],[Column1]]%)))</f>
        <v>704792.58960934356</v>
      </c>
      <c r="AC81" s="11">
        <f>((Table1[[#This Row],[NET CONSUMPTION T=Q+R-S]]-Table1[[#This Row],[TOTAL SALES W=U+V]])/Table1[[#This Row],[NET CONSUMPTION T=Q+R-S]])*100</f>
        <v>-1.5729293632828372</v>
      </c>
      <c r="AD81">
        <v>4.5999999999999996</v>
      </c>
      <c r="AE81" s="11">
        <f>Table1[[#This Row],[NET CONSUMPTION T=Q+R-S]]-Table1[[#This Row],[Column3]]</f>
        <v>-15632.589609343559</v>
      </c>
      <c r="AF81">
        <v>599124</v>
      </c>
      <c r="AG81">
        <v>1.0157</v>
      </c>
      <c r="AH81">
        <v>1</v>
      </c>
      <c r="AI81">
        <v>-1.57</v>
      </c>
    </row>
    <row r="82" spans="1:35">
      <c r="A82">
        <v>74</v>
      </c>
      <c r="B82" t="s">
        <v>73</v>
      </c>
      <c r="C82" t="s">
        <v>74</v>
      </c>
      <c r="D82" t="s">
        <v>8</v>
      </c>
      <c r="E82" t="s">
        <v>75</v>
      </c>
      <c r="F82" t="s">
        <v>8</v>
      </c>
      <c r="H82" t="s">
        <v>239</v>
      </c>
      <c r="J82" t="s">
        <v>80</v>
      </c>
      <c r="K82" t="s">
        <v>240</v>
      </c>
      <c r="L82">
        <v>1</v>
      </c>
      <c r="M82">
        <v>1</v>
      </c>
      <c r="N82">
        <v>0</v>
      </c>
      <c r="O82">
        <v>0</v>
      </c>
      <c r="P82">
        <v>0</v>
      </c>
      <c r="Q82">
        <v>3328</v>
      </c>
      <c r="R82">
        <v>3644.4</v>
      </c>
      <c r="S82">
        <v>2000</v>
      </c>
      <c r="T82">
        <v>632800</v>
      </c>
      <c r="U82">
        <f>VLOOKUP(Table1[[#This Row],[FEEDER NAME]],'[1]EnergyAuditFeederWise (2)'!$B$1:$C$65536,2,FALSE)</f>
        <v>-0.39</v>
      </c>
      <c r="V82">
        <v>0</v>
      </c>
      <c r="W82">
        <v>0</v>
      </c>
      <c r="X82">
        <f>Table1[[#This Row],[CONSUMPTION Q=(O-N)*P]]+Table1[[#This Row],[IMPORTED ENERGY]]-Table1[[#This Row],[EXPORTED ENERGY]]</f>
        <v>632800</v>
      </c>
      <c r="Y82">
        <v>638062.5</v>
      </c>
      <c r="Z82">
        <v>0</v>
      </c>
      <c r="AA82">
        <v>638062.5</v>
      </c>
      <c r="AB82">
        <f>((Table1[[#This Row],[TOTAL SALES W=U+V]]/(1-Table1[[#This Row],[Column1]]%)))</f>
        <v>635583.72347843414</v>
      </c>
      <c r="AC82" s="11">
        <f>((Table1[[#This Row],[NET CONSUMPTION T=Q+R-S]]-Table1[[#This Row],[TOTAL SALES W=U+V]])/Table1[[#This Row],[NET CONSUMPTION T=Q+R-S]])*100</f>
        <v>-0.8316213653603034</v>
      </c>
      <c r="AD82">
        <v>0.12</v>
      </c>
      <c r="AE82" s="11">
        <f>Table1[[#This Row],[NET CONSUMPTION T=Q+R-S]]-Table1[[#This Row],[Column3]]</f>
        <v>-2783.7234784341417</v>
      </c>
      <c r="AF82">
        <v>5681038</v>
      </c>
      <c r="AG82">
        <v>1.0083</v>
      </c>
      <c r="AH82">
        <v>1</v>
      </c>
      <c r="AI82">
        <v>-0.83</v>
      </c>
    </row>
    <row r="83" spans="1:35">
      <c r="A83">
        <v>75</v>
      </c>
      <c r="B83" t="s">
        <v>73</v>
      </c>
      <c r="C83" t="s">
        <v>74</v>
      </c>
      <c r="D83" t="s">
        <v>8</v>
      </c>
      <c r="E83" t="s">
        <v>99</v>
      </c>
      <c r="F83" t="s">
        <v>8</v>
      </c>
      <c r="H83" t="s">
        <v>241</v>
      </c>
      <c r="J83" t="s">
        <v>80</v>
      </c>
      <c r="K83" t="s">
        <v>242</v>
      </c>
      <c r="L83">
        <v>43</v>
      </c>
      <c r="M83">
        <v>43</v>
      </c>
      <c r="N83">
        <v>0</v>
      </c>
      <c r="O83">
        <v>0</v>
      </c>
      <c r="P83">
        <v>0</v>
      </c>
      <c r="Q83">
        <v>2218.2890000000002</v>
      </c>
      <c r="R83">
        <v>2238.7289999999998</v>
      </c>
      <c r="S83">
        <v>40000</v>
      </c>
      <c r="T83">
        <v>817600</v>
      </c>
      <c r="U83">
        <f>VLOOKUP(Table1[[#This Row],[FEEDER NAME]],'[1]EnergyAuditFeederWise (2)'!$B$1:$C$65536,2,FALSE)</f>
        <v>2.73</v>
      </c>
      <c r="V83">
        <v>350000</v>
      </c>
      <c r="W83">
        <v>0</v>
      </c>
      <c r="X83">
        <f>Table1[[#This Row],[CONSUMPTION Q=(O-N)*P]]+Table1[[#This Row],[IMPORTED ENERGY]]-Table1[[#This Row],[EXPORTED ENERGY]]</f>
        <v>1167600</v>
      </c>
      <c r="Y83">
        <v>1136984.25</v>
      </c>
      <c r="Z83">
        <v>0</v>
      </c>
      <c r="AA83">
        <v>1136984.25</v>
      </c>
      <c r="AB83">
        <f>((Table1[[#This Row],[TOTAL SALES W=U+V]]/(1-Table1[[#This Row],[Column1]]%)))</f>
        <v>1168895.0858435284</v>
      </c>
      <c r="AC83" s="11">
        <f>((Table1[[#This Row],[NET CONSUMPTION T=Q+R-S]]-Table1[[#This Row],[TOTAL SALES W=U+V]])/Table1[[#This Row],[NET CONSUMPTION T=Q+R-S]])*100</f>
        <v>2.6221094552929083</v>
      </c>
      <c r="AD83">
        <v>6.19</v>
      </c>
      <c r="AE83" s="11">
        <f>Table1[[#This Row],[NET CONSUMPTION T=Q+R-S]]-Table1[[#This Row],[Column3]]</f>
        <v>-1295.0858435283881</v>
      </c>
      <c r="AF83">
        <v>10768770</v>
      </c>
      <c r="AG83">
        <v>1.3906000000000001</v>
      </c>
      <c r="AH83">
        <v>1.1335999999999999</v>
      </c>
      <c r="AI83">
        <v>-44.28</v>
      </c>
    </row>
    <row r="84" spans="1:35">
      <c r="A84">
        <v>76</v>
      </c>
      <c r="B84" t="s">
        <v>73</v>
      </c>
      <c r="C84" t="s">
        <v>74</v>
      </c>
      <c r="D84" t="s">
        <v>8</v>
      </c>
      <c r="E84" t="s">
        <v>99</v>
      </c>
      <c r="F84" t="s">
        <v>8</v>
      </c>
      <c r="H84" t="s">
        <v>243</v>
      </c>
      <c r="J84" t="s">
        <v>80</v>
      </c>
      <c r="K84" t="s">
        <v>244</v>
      </c>
      <c r="L84">
        <v>1</v>
      </c>
      <c r="M84">
        <v>1</v>
      </c>
      <c r="N84">
        <v>0</v>
      </c>
      <c r="O84">
        <v>0</v>
      </c>
      <c r="P84">
        <v>0</v>
      </c>
      <c r="Q84">
        <v>1765.2059999999999</v>
      </c>
      <c r="R84">
        <v>1792.539</v>
      </c>
      <c r="S84">
        <v>40000</v>
      </c>
      <c r="T84">
        <v>1093320</v>
      </c>
      <c r="U84">
        <f>VLOOKUP(Table1[[#This Row],[FEEDER NAME]],'[1]EnergyAuditFeederWise (2)'!$B$1:$C$65536,2,FALSE)</f>
        <v>-0.37</v>
      </c>
      <c r="V84">
        <v>0</v>
      </c>
      <c r="W84">
        <v>0</v>
      </c>
      <c r="X84">
        <f>Table1[[#This Row],[CONSUMPTION Q=(O-N)*P]]+Table1[[#This Row],[IMPORTED ENERGY]]-Table1[[#This Row],[EXPORTED ENERGY]]</f>
        <v>1093320</v>
      </c>
      <c r="Y84">
        <v>1097750</v>
      </c>
      <c r="Z84">
        <v>0</v>
      </c>
      <c r="AA84">
        <v>1097750</v>
      </c>
      <c r="AB84">
        <f>((Table1[[#This Row],[TOTAL SALES W=U+V]]/(1-Table1[[#This Row],[Column1]]%)))</f>
        <v>1093703.2977981467</v>
      </c>
      <c r="AC84" s="11">
        <f>((Table1[[#This Row],[NET CONSUMPTION T=Q+R-S]]-Table1[[#This Row],[TOTAL SALES W=U+V]])/Table1[[#This Row],[NET CONSUMPTION T=Q+R-S]])*100</f>
        <v>-0.40518786814473345</v>
      </c>
      <c r="AD84">
        <v>3.87</v>
      </c>
      <c r="AE84" s="11">
        <f>Table1[[#This Row],[NET CONSUMPTION T=Q+R-S]]-Table1[[#This Row],[Column3]]</f>
        <v>-383.29779814672656</v>
      </c>
      <c r="AF84">
        <v>4101668</v>
      </c>
      <c r="AG84">
        <v>1.0041</v>
      </c>
      <c r="AH84">
        <v>1.0277000000000001</v>
      </c>
      <c r="AI84">
        <v>-0.42</v>
      </c>
    </row>
    <row r="85" spans="1:35">
      <c r="A85">
        <v>77</v>
      </c>
      <c r="B85" t="s">
        <v>73</v>
      </c>
      <c r="C85" t="s">
        <v>74</v>
      </c>
      <c r="D85" t="s">
        <v>8</v>
      </c>
      <c r="E85" t="s">
        <v>99</v>
      </c>
      <c r="F85" t="s">
        <v>8</v>
      </c>
      <c r="H85" t="s">
        <v>245</v>
      </c>
      <c r="J85" t="s">
        <v>80</v>
      </c>
      <c r="K85" t="s">
        <v>246</v>
      </c>
      <c r="L85">
        <v>198</v>
      </c>
      <c r="M85">
        <v>198</v>
      </c>
      <c r="N85">
        <v>0</v>
      </c>
      <c r="O85">
        <v>2</v>
      </c>
      <c r="P85">
        <v>0</v>
      </c>
      <c r="Q85">
        <v>2201.6770000000001</v>
      </c>
      <c r="R85">
        <v>2236.0830000000001</v>
      </c>
      <c r="S85">
        <v>40000</v>
      </c>
      <c r="T85">
        <v>1376240</v>
      </c>
      <c r="U85">
        <f>VLOOKUP(Table1[[#This Row],[FEEDER NAME]],'[1]EnergyAuditFeederWise (2)'!$B$1:$C$65536,2,FALSE)</f>
        <v>4.5999999999999996</v>
      </c>
      <c r="V85">
        <v>0</v>
      </c>
      <c r="W85">
        <v>59000</v>
      </c>
      <c r="X85">
        <f>Table1[[#This Row],[CONSUMPTION Q=(O-N)*P]]+Table1[[#This Row],[IMPORTED ENERGY]]-Table1[[#This Row],[EXPORTED ENERGY]]</f>
        <v>1317240</v>
      </c>
      <c r="Y85">
        <v>1255450.7</v>
      </c>
      <c r="Z85">
        <v>451.62</v>
      </c>
      <c r="AA85">
        <v>1255902.32</v>
      </c>
      <c r="AB85">
        <f>((Table1[[#This Row],[TOTAL SALES W=U+V]]/(1-Table1[[#This Row],[Column1]]%)))</f>
        <v>1316459.4549266249</v>
      </c>
      <c r="AC85" s="11">
        <f>((Table1[[#This Row],[NET CONSUMPTION T=Q+R-S]]-Table1[[#This Row],[TOTAL SALES W=U+V]])/Table1[[#This Row],[NET CONSUMPTION T=Q+R-S]])*100</f>
        <v>4.6565303209741531</v>
      </c>
      <c r="AD85">
        <v>3.56</v>
      </c>
      <c r="AE85" s="11">
        <f>Table1[[#This Row],[NET CONSUMPTION T=Q+R-S]]-Table1[[#This Row],[Column3]]</f>
        <v>780.54507337510586</v>
      </c>
      <c r="AF85">
        <v>14328667.939999999</v>
      </c>
      <c r="AG85">
        <v>0.91259999999999997</v>
      </c>
      <c r="AH85">
        <v>1.1079000000000001</v>
      </c>
      <c r="AI85">
        <v>9.68</v>
      </c>
    </row>
    <row r="86" spans="1:35">
      <c r="A86">
        <v>78</v>
      </c>
      <c r="B86" t="s">
        <v>73</v>
      </c>
      <c r="C86" t="s">
        <v>74</v>
      </c>
      <c r="D86" t="s">
        <v>8</v>
      </c>
      <c r="E86" t="s">
        <v>82</v>
      </c>
      <c r="F86" t="s">
        <v>8</v>
      </c>
      <c r="H86" t="s">
        <v>247</v>
      </c>
      <c r="J86" t="s">
        <v>80</v>
      </c>
      <c r="K86" t="s">
        <v>248</v>
      </c>
      <c r="L86">
        <v>2</v>
      </c>
      <c r="M86">
        <v>2</v>
      </c>
      <c r="N86">
        <v>0</v>
      </c>
      <c r="O86">
        <v>0</v>
      </c>
      <c r="P86">
        <v>0</v>
      </c>
      <c r="Q86">
        <v>52688.3</v>
      </c>
      <c r="R86">
        <v>53314.3</v>
      </c>
      <c r="S86">
        <v>2000</v>
      </c>
      <c r="T86">
        <v>1252000</v>
      </c>
      <c r="U86">
        <f>VLOOKUP(Table1[[#This Row],[FEEDER NAME]],'[1]EnergyAuditFeederWise (2)'!$B$1:$C$65536,2,FALSE)</f>
        <v>0.12</v>
      </c>
      <c r="V86">
        <v>0</v>
      </c>
      <c r="W86">
        <v>0</v>
      </c>
      <c r="X86">
        <f>Table1[[#This Row],[CONSUMPTION Q=(O-N)*P]]+Table1[[#This Row],[IMPORTED ENERGY]]-Table1[[#This Row],[EXPORTED ENERGY]]</f>
        <v>1252000</v>
      </c>
      <c r="Y86">
        <v>1257650</v>
      </c>
      <c r="Z86">
        <v>0</v>
      </c>
      <c r="AA86">
        <v>1257650</v>
      </c>
      <c r="AB86">
        <f>((Table1[[#This Row],[TOTAL SALES W=U+V]]/(1-Table1[[#This Row],[Column1]]%)))</f>
        <v>1259160.9931918301</v>
      </c>
      <c r="AC86" s="11">
        <f>((Table1[[#This Row],[NET CONSUMPTION T=Q+R-S]]-Table1[[#This Row],[TOTAL SALES W=U+V]])/Table1[[#This Row],[NET CONSUMPTION T=Q+R-S]])*100</f>
        <v>-0.4512779552715655</v>
      </c>
      <c r="AD86">
        <v>4.96</v>
      </c>
      <c r="AE86" s="11">
        <f>Table1[[#This Row],[NET CONSUMPTION T=Q+R-S]]-Table1[[#This Row],[Column3]]</f>
        <v>-7160.9931918301154</v>
      </c>
      <c r="AF86">
        <v>6004693</v>
      </c>
      <c r="AG86">
        <v>1.0044999999999999</v>
      </c>
      <c r="AH86">
        <v>1.5243</v>
      </c>
      <c r="AI86">
        <v>-0.69</v>
      </c>
    </row>
    <row r="87" spans="1:35">
      <c r="A87">
        <v>79</v>
      </c>
      <c r="B87" t="s">
        <v>73</v>
      </c>
      <c r="C87" t="s">
        <v>74</v>
      </c>
      <c r="D87" t="s">
        <v>8</v>
      </c>
      <c r="E87" t="s">
        <v>75</v>
      </c>
      <c r="F87" t="s">
        <v>8</v>
      </c>
      <c r="H87" t="s">
        <v>249</v>
      </c>
      <c r="J87" t="s">
        <v>90</v>
      </c>
      <c r="K87" t="s">
        <v>250</v>
      </c>
      <c r="L87">
        <v>1446</v>
      </c>
      <c r="M87">
        <v>1446</v>
      </c>
      <c r="N87">
        <v>0</v>
      </c>
      <c r="O87">
        <v>0</v>
      </c>
      <c r="P87">
        <v>0</v>
      </c>
      <c r="Q87">
        <v>553.09500000000003</v>
      </c>
      <c r="R87">
        <v>564.57899999999995</v>
      </c>
      <c r="S87">
        <v>40000</v>
      </c>
      <c r="T87">
        <v>459360</v>
      </c>
      <c r="U87">
        <f>VLOOKUP(Table1[[#This Row],[FEEDER NAME]],'[1]EnergyAuditFeederWise (2)'!$B$1:$C$65536,2,FALSE)</f>
        <v>6.19</v>
      </c>
      <c r="V87">
        <v>211760</v>
      </c>
      <c r="W87">
        <v>0</v>
      </c>
      <c r="X87">
        <f>Table1[[#This Row],[CONSUMPTION Q=(O-N)*P]]+Table1[[#This Row],[IMPORTED ENERGY]]-Table1[[#This Row],[EXPORTED ENERGY]]</f>
        <v>671120</v>
      </c>
      <c r="Y87">
        <v>629579.69999999995</v>
      </c>
      <c r="Z87">
        <v>0</v>
      </c>
      <c r="AA87">
        <v>629579.69999999995</v>
      </c>
      <c r="AB87">
        <f>((Table1[[#This Row],[TOTAL SALES W=U+V]]/(1-Table1[[#This Row],[Column1]]%)))</f>
        <v>671122.16181643738</v>
      </c>
      <c r="AC87" s="11">
        <f>((Table1[[#This Row],[NET CONSUMPTION T=Q+R-S]]-Table1[[#This Row],[TOTAL SALES W=U+V]])/Table1[[#This Row],[NET CONSUMPTION T=Q+R-S]])*100</f>
        <v>6.1896978185719469</v>
      </c>
      <c r="AD87">
        <v>9.58</v>
      </c>
      <c r="AE87" s="11">
        <f>Table1[[#This Row],[NET CONSUMPTION T=Q+R-S]]-Table1[[#This Row],[Column3]]</f>
        <v>-2.1618164373794571</v>
      </c>
      <c r="AF87">
        <v>7719732.7000000002</v>
      </c>
      <c r="AG87">
        <v>1.3706</v>
      </c>
      <c r="AH87">
        <v>1.3071999999999999</v>
      </c>
      <c r="AI87">
        <v>-48.44</v>
      </c>
    </row>
    <row r="88" spans="1:35">
      <c r="A88">
        <v>80</v>
      </c>
      <c r="B88" t="s">
        <v>73</v>
      </c>
      <c r="C88" t="s">
        <v>74</v>
      </c>
      <c r="D88" t="s">
        <v>8</v>
      </c>
      <c r="E88" t="s">
        <v>99</v>
      </c>
      <c r="F88" t="s">
        <v>8</v>
      </c>
      <c r="H88" t="s">
        <v>251</v>
      </c>
      <c r="J88" t="s">
        <v>80</v>
      </c>
      <c r="K88" t="s">
        <v>252</v>
      </c>
      <c r="L88">
        <v>47</v>
      </c>
      <c r="M88">
        <v>47</v>
      </c>
      <c r="N88">
        <v>0</v>
      </c>
      <c r="O88">
        <v>0</v>
      </c>
      <c r="P88">
        <v>0</v>
      </c>
      <c r="Q88">
        <v>10585.6</v>
      </c>
      <c r="R88">
        <v>11236</v>
      </c>
      <c r="S88">
        <v>2000</v>
      </c>
      <c r="T88">
        <v>1300800</v>
      </c>
      <c r="U88">
        <f>VLOOKUP(Table1[[#This Row],[FEEDER NAME]],'[1]EnergyAuditFeederWise (2)'!$B$1:$C$65536,2,FALSE)</f>
        <v>3.87</v>
      </c>
      <c r="V88">
        <v>0</v>
      </c>
      <c r="W88">
        <v>232000</v>
      </c>
      <c r="X88">
        <f>Table1[[#This Row],[CONSUMPTION Q=(O-N)*P]]+Table1[[#This Row],[IMPORTED ENERGY]]-Table1[[#This Row],[EXPORTED ENERGY]]</f>
        <v>1068800</v>
      </c>
      <c r="Y88">
        <v>1027257.25</v>
      </c>
      <c r="Z88">
        <v>0</v>
      </c>
      <c r="AA88">
        <v>1027257.25</v>
      </c>
      <c r="AB88">
        <f>((Table1[[#This Row],[TOTAL SALES W=U+V]]/(1-Table1[[#This Row],[Column1]]%)))</f>
        <v>1068612.5559138665</v>
      </c>
      <c r="AC88" s="11">
        <f>((Table1[[#This Row],[NET CONSUMPTION T=Q+R-S]]-Table1[[#This Row],[TOTAL SALES W=U+V]])/Table1[[#This Row],[NET CONSUMPTION T=Q+R-S]])*100</f>
        <v>3.8868590943113768</v>
      </c>
      <c r="AD88">
        <v>6.28</v>
      </c>
      <c r="AE88" s="11">
        <f>Table1[[#This Row],[NET CONSUMPTION T=Q+R-S]]-Table1[[#This Row],[Column3]]</f>
        <v>187.44408613350242</v>
      </c>
      <c r="AF88">
        <v>10182888.380000001</v>
      </c>
      <c r="AG88">
        <v>0.78969999999999996</v>
      </c>
      <c r="AH88">
        <v>1.0876999999999999</v>
      </c>
      <c r="AI88">
        <v>22.87</v>
      </c>
    </row>
    <row r="89" spans="1:35">
      <c r="A89">
        <v>81</v>
      </c>
      <c r="B89" t="s">
        <v>73</v>
      </c>
      <c r="C89" t="s">
        <v>74</v>
      </c>
      <c r="D89" t="s">
        <v>8</v>
      </c>
      <c r="E89" t="s">
        <v>82</v>
      </c>
      <c r="F89" t="s">
        <v>8</v>
      </c>
      <c r="H89" t="s">
        <v>253</v>
      </c>
      <c r="J89" t="s">
        <v>80</v>
      </c>
      <c r="K89" t="s">
        <v>254</v>
      </c>
      <c r="L89">
        <v>98</v>
      </c>
      <c r="M89">
        <v>98</v>
      </c>
      <c r="N89">
        <v>0</v>
      </c>
      <c r="O89">
        <v>0</v>
      </c>
      <c r="P89">
        <v>0</v>
      </c>
      <c r="Q89">
        <v>2061.5889999999999</v>
      </c>
      <c r="R89">
        <v>2100.1419999999998</v>
      </c>
      <c r="S89">
        <v>40000</v>
      </c>
      <c r="T89">
        <v>1542120</v>
      </c>
      <c r="U89">
        <f>VLOOKUP(Table1[[#This Row],[FEEDER NAME]],'[1]EnergyAuditFeederWise (2)'!$B$1:$C$65536,2,FALSE)</f>
        <v>3.56</v>
      </c>
      <c r="V89">
        <v>0</v>
      </c>
      <c r="W89">
        <v>154000</v>
      </c>
      <c r="X89">
        <f>Table1[[#This Row],[CONSUMPTION Q=(O-N)*P]]+Table1[[#This Row],[IMPORTED ENERGY]]-Table1[[#This Row],[EXPORTED ENERGY]]</f>
        <v>1388120</v>
      </c>
      <c r="Y89">
        <v>1337867.25</v>
      </c>
      <c r="Z89">
        <v>0</v>
      </c>
      <c r="AA89">
        <v>1337867.25</v>
      </c>
      <c r="AB89">
        <f>((Table1[[#This Row],[TOTAL SALES W=U+V]]/(1-Table1[[#This Row],[Column1]]%)))</f>
        <v>1387253.4736623806</v>
      </c>
      <c r="AC89" s="11">
        <f>((Table1[[#This Row],[NET CONSUMPTION T=Q+R-S]]-Table1[[#This Row],[TOTAL SALES W=U+V]])/Table1[[#This Row],[NET CONSUMPTION T=Q+R-S]])*100</f>
        <v>3.6202021439068672</v>
      </c>
      <c r="AD89">
        <v>2.16</v>
      </c>
      <c r="AE89" s="11">
        <f>Table1[[#This Row],[NET CONSUMPTION T=Q+R-S]]-Table1[[#This Row],[Column3]]</f>
        <v>866.52633761940524</v>
      </c>
      <c r="AF89">
        <v>12556302.529999999</v>
      </c>
      <c r="AG89">
        <v>0.86760000000000004</v>
      </c>
      <c r="AH89">
        <v>1.1002000000000001</v>
      </c>
      <c r="AI89">
        <v>14.57</v>
      </c>
    </row>
    <row r="90" spans="1:35">
      <c r="A90">
        <v>82</v>
      </c>
      <c r="B90" t="s">
        <v>73</v>
      </c>
      <c r="C90" t="s">
        <v>74</v>
      </c>
      <c r="D90" t="s">
        <v>8</v>
      </c>
      <c r="E90" t="s">
        <v>82</v>
      </c>
      <c r="F90" t="s">
        <v>8</v>
      </c>
      <c r="H90" t="s">
        <v>255</v>
      </c>
      <c r="J90" t="s">
        <v>90</v>
      </c>
      <c r="K90" t="s">
        <v>256</v>
      </c>
      <c r="L90">
        <v>1623</v>
      </c>
      <c r="M90">
        <v>1623</v>
      </c>
      <c r="N90">
        <v>0</v>
      </c>
      <c r="O90">
        <v>0</v>
      </c>
      <c r="P90">
        <v>0</v>
      </c>
      <c r="Q90">
        <v>428.49799999999999</v>
      </c>
      <c r="R90">
        <v>434.048</v>
      </c>
      <c r="S90">
        <v>20000</v>
      </c>
      <c r="T90">
        <v>111000</v>
      </c>
      <c r="U90">
        <f>VLOOKUP(Table1[[#This Row],[FEEDER NAME]],'[1]EnergyAuditFeederWise (2)'!$B$1:$C$65536,2,FALSE)</f>
        <v>4.96</v>
      </c>
      <c r="V90">
        <v>162000</v>
      </c>
      <c r="W90">
        <v>0</v>
      </c>
      <c r="X90">
        <f>Table1[[#This Row],[CONSUMPTION Q=(O-N)*P]]+Table1[[#This Row],[IMPORTED ENERGY]]-Table1[[#This Row],[EXPORTED ENERGY]]</f>
        <v>273000</v>
      </c>
      <c r="Y90">
        <v>255195.2</v>
      </c>
      <c r="Z90">
        <v>0</v>
      </c>
      <c r="AA90">
        <v>255195.2</v>
      </c>
      <c r="AB90">
        <f>((Table1[[#This Row],[TOTAL SALES W=U+V]]/(1-Table1[[#This Row],[Column1]]%)))</f>
        <v>268513.46801346802</v>
      </c>
      <c r="AC90" s="11">
        <f>((Table1[[#This Row],[NET CONSUMPTION T=Q+R-S]]-Table1[[#This Row],[TOTAL SALES W=U+V]])/Table1[[#This Row],[NET CONSUMPTION T=Q+R-S]])*100</f>
        <v>6.5219047619047581</v>
      </c>
      <c r="AD90">
        <v>7.38</v>
      </c>
      <c r="AE90" s="11">
        <f>Table1[[#This Row],[NET CONSUMPTION T=Q+R-S]]-Table1[[#This Row],[Column3]]</f>
        <v>4486.5319865319761</v>
      </c>
      <c r="AF90">
        <v>3084124.19</v>
      </c>
      <c r="AG90">
        <v>0.93479999999999996</v>
      </c>
      <c r="AH90">
        <v>1.0817000000000001</v>
      </c>
      <c r="AI90">
        <v>7.05</v>
      </c>
    </row>
    <row r="91" spans="1:35">
      <c r="A91">
        <v>83</v>
      </c>
      <c r="B91" t="s">
        <v>73</v>
      </c>
      <c r="C91" t="s">
        <v>74</v>
      </c>
      <c r="D91" t="s">
        <v>8</v>
      </c>
      <c r="E91" t="s">
        <v>92</v>
      </c>
      <c r="F91" t="s">
        <v>8</v>
      </c>
      <c r="H91" t="s">
        <v>257</v>
      </c>
      <c r="J91" t="s">
        <v>87</v>
      </c>
      <c r="K91" t="s">
        <v>258</v>
      </c>
      <c r="L91">
        <v>46</v>
      </c>
      <c r="M91">
        <v>46</v>
      </c>
      <c r="N91">
        <v>0</v>
      </c>
      <c r="O91">
        <v>46</v>
      </c>
      <c r="P91">
        <v>0</v>
      </c>
      <c r="Q91">
        <v>193.6</v>
      </c>
      <c r="R91">
        <v>201</v>
      </c>
      <c r="S91">
        <v>2000</v>
      </c>
      <c r="T91">
        <v>14800</v>
      </c>
      <c r="U91">
        <f>VLOOKUP(Table1[[#This Row],[FEEDER NAME]],'[1]EnergyAuditFeederWise (2)'!$B$1:$C$65536,2,FALSE)</f>
        <v>9.58</v>
      </c>
      <c r="V91">
        <v>0</v>
      </c>
      <c r="W91">
        <v>0</v>
      </c>
      <c r="X91">
        <f>Table1[[#This Row],[CONSUMPTION Q=(O-N)*P]]+Table1[[#This Row],[IMPORTED ENERGY]]-Table1[[#This Row],[EXPORTED ENERGY]]</f>
        <v>14800</v>
      </c>
      <c r="Y91">
        <v>0</v>
      </c>
      <c r="Z91">
        <v>13394.125</v>
      </c>
      <c r="AA91">
        <v>13394.125</v>
      </c>
      <c r="AB91">
        <f>((Table1[[#This Row],[TOTAL SALES W=U+V]]/(1-Table1[[#This Row],[Column1]]%)))</f>
        <v>14813.232691882327</v>
      </c>
      <c r="AC91" s="11">
        <f>((Table1[[#This Row],[NET CONSUMPTION T=Q+R-S]]-Table1[[#This Row],[TOTAL SALES W=U+V]])/Table1[[#This Row],[NET CONSUMPTION T=Q+R-S]])*100</f>
        <v>9.4991554054054053</v>
      </c>
      <c r="AD91">
        <v>6.01</v>
      </c>
      <c r="AE91" s="11">
        <f>Table1[[#This Row],[NET CONSUMPTION T=Q+R-S]]-Table1[[#This Row],[Column3]]</f>
        <v>-13.232691882327345</v>
      </c>
      <c r="AF91">
        <v>77953.63</v>
      </c>
      <c r="AG91">
        <v>0.90500000000000003</v>
      </c>
      <c r="AH91">
        <v>1</v>
      </c>
      <c r="AI91">
        <v>9.5</v>
      </c>
    </row>
    <row r="92" spans="1:35">
      <c r="A92">
        <v>84</v>
      </c>
      <c r="B92" t="s">
        <v>73</v>
      </c>
      <c r="C92" t="s">
        <v>74</v>
      </c>
      <c r="D92" t="s">
        <v>8</v>
      </c>
      <c r="E92" t="s">
        <v>75</v>
      </c>
      <c r="F92" t="s">
        <v>8</v>
      </c>
      <c r="H92" t="s">
        <v>259</v>
      </c>
      <c r="J92" t="s">
        <v>90</v>
      </c>
      <c r="K92" t="s">
        <v>260</v>
      </c>
      <c r="L92">
        <v>201</v>
      </c>
      <c r="M92">
        <v>201</v>
      </c>
      <c r="N92">
        <v>0</v>
      </c>
      <c r="O92">
        <v>0</v>
      </c>
      <c r="P92">
        <v>0</v>
      </c>
      <c r="Q92">
        <v>717.774</v>
      </c>
      <c r="R92">
        <v>725.57100000000003</v>
      </c>
      <c r="S92">
        <v>40000</v>
      </c>
      <c r="T92">
        <v>311880</v>
      </c>
      <c r="U92">
        <f>VLOOKUP(Table1[[#This Row],[FEEDER NAME]],'[1]EnergyAuditFeederWise (2)'!$B$1:$C$65536,2,FALSE)</f>
        <v>6.28</v>
      </c>
      <c r="V92">
        <v>0</v>
      </c>
      <c r="W92">
        <v>289000</v>
      </c>
      <c r="X92">
        <f>Table1[[#This Row],[CONSUMPTION Q=(O-N)*P]]+Table1[[#This Row],[IMPORTED ENERGY]]-Table1[[#This Row],[EXPORTED ENERGY]]</f>
        <v>22880</v>
      </c>
      <c r="Y92">
        <v>21070</v>
      </c>
      <c r="Z92">
        <v>0</v>
      </c>
      <c r="AA92">
        <v>21070</v>
      </c>
      <c r="AB92">
        <f>((Table1[[#This Row],[TOTAL SALES W=U+V]]/(1-Table1[[#This Row],[Column1]]%)))</f>
        <v>22481.860862142552</v>
      </c>
      <c r="AC92" s="11">
        <f>((Table1[[#This Row],[NET CONSUMPTION T=Q+R-S]]-Table1[[#This Row],[TOTAL SALES W=U+V]])/Table1[[#This Row],[NET CONSUMPTION T=Q+R-S]])*100</f>
        <v>7.9108391608391617</v>
      </c>
      <c r="AD92">
        <v>-0.38</v>
      </c>
      <c r="AE92" s="11">
        <f>Table1[[#This Row],[NET CONSUMPTION T=Q+R-S]]-Table1[[#This Row],[Column3]]</f>
        <v>398.13913785744808</v>
      </c>
      <c r="AF92">
        <v>207451.96</v>
      </c>
      <c r="AG92">
        <v>6.7599999999999993E-2</v>
      </c>
      <c r="AH92">
        <v>0.98980000000000001</v>
      </c>
      <c r="AI92">
        <v>92.29</v>
      </c>
    </row>
    <row r="93" spans="1:35">
      <c r="A93">
        <v>85</v>
      </c>
      <c r="B93" t="s">
        <v>73</v>
      </c>
      <c r="C93" t="s">
        <v>74</v>
      </c>
      <c r="D93" t="s">
        <v>8</v>
      </c>
      <c r="E93" t="s">
        <v>99</v>
      </c>
      <c r="F93" t="s">
        <v>8</v>
      </c>
      <c r="H93" t="s">
        <v>261</v>
      </c>
      <c r="J93" t="s">
        <v>80</v>
      </c>
      <c r="K93" t="s">
        <v>262</v>
      </c>
      <c r="L93">
        <v>27</v>
      </c>
      <c r="M93">
        <v>27</v>
      </c>
      <c r="N93">
        <v>0</v>
      </c>
      <c r="O93">
        <v>0</v>
      </c>
      <c r="P93">
        <v>0</v>
      </c>
      <c r="Q93">
        <v>2184.15</v>
      </c>
      <c r="R93">
        <v>2230.192</v>
      </c>
      <c r="S93">
        <v>40000</v>
      </c>
      <c r="T93">
        <v>1841680</v>
      </c>
      <c r="U93">
        <f>VLOOKUP(Table1[[#This Row],[FEEDER NAME]],'[1]EnergyAuditFeederWise (2)'!$B$1:$C$65536,2,FALSE)</f>
        <v>2.16</v>
      </c>
      <c r="V93">
        <v>0</v>
      </c>
      <c r="W93">
        <v>0</v>
      </c>
      <c r="X93">
        <f>Table1[[#This Row],[CONSUMPTION Q=(O-N)*P]]+Table1[[#This Row],[IMPORTED ENERGY]]-Table1[[#This Row],[EXPORTED ENERGY]]</f>
        <v>1841680</v>
      </c>
      <c r="Y93">
        <v>1811319.5</v>
      </c>
      <c r="Z93">
        <v>0</v>
      </c>
      <c r="AA93">
        <v>1811319.5</v>
      </c>
      <c r="AB93">
        <f>((Table1[[#This Row],[TOTAL SALES W=U+V]]/(1-Table1[[#This Row],[Column1]]%)))</f>
        <v>1851307.7473426</v>
      </c>
      <c r="AC93" s="11">
        <f>((Table1[[#This Row],[NET CONSUMPTION T=Q+R-S]]-Table1[[#This Row],[TOTAL SALES W=U+V]])/Table1[[#This Row],[NET CONSUMPTION T=Q+R-S]])*100</f>
        <v>1.648522001650667</v>
      </c>
      <c r="AD93">
        <v>0.08</v>
      </c>
      <c r="AE93" s="11">
        <f>Table1[[#This Row],[NET CONSUMPTION T=Q+R-S]]-Table1[[#This Row],[Column3]]</f>
        <v>-9627.7473426000215</v>
      </c>
      <c r="AF93">
        <v>11732898</v>
      </c>
      <c r="AG93">
        <v>0.98350000000000004</v>
      </c>
      <c r="AH93">
        <v>1.0096000000000001</v>
      </c>
      <c r="AI93">
        <v>1.67</v>
      </c>
    </row>
    <row r="94" spans="1:35">
      <c r="A94">
        <v>86</v>
      </c>
      <c r="B94" t="s">
        <v>73</v>
      </c>
      <c r="C94" t="s">
        <v>74</v>
      </c>
      <c r="D94" t="s">
        <v>8</v>
      </c>
      <c r="E94" t="s">
        <v>75</v>
      </c>
      <c r="F94" t="s">
        <v>8</v>
      </c>
      <c r="H94" t="s">
        <v>263</v>
      </c>
      <c r="J94" t="s">
        <v>90</v>
      </c>
      <c r="K94" t="s">
        <v>264</v>
      </c>
      <c r="L94">
        <v>7556</v>
      </c>
      <c r="M94">
        <v>7556</v>
      </c>
      <c r="N94">
        <v>0</v>
      </c>
      <c r="O94">
        <v>2</v>
      </c>
      <c r="P94">
        <v>0</v>
      </c>
      <c r="Q94">
        <v>1943.711</v>
      </c>
      <c r="R94">
        <v>1971.5150000000001</v>
      </c>
      <c r="S94">
        <v>40000</v>
      </c>
      <c r="T94">
        <v>1112160</v>
      </c>
      <c r="U94">
        <f>VLOOKUP(Table1[[#This Row],[FEEDER NAME]],'[1]EnergyAuditFeederWise (2)'!$B$1:$C$65536,2,FALSE)</f>
        <v>7.38</v>
      </c>
      <c r="V94">
        <v>0</v>
      </c>
      <c r="W94">
        <v>180000</v>
      </c>
      <c r="X94">
        <f>Table1[[#This Row],[CONSUMPTION Q=(O-N)*P]]+Table1[[#This Row],[IMPORTED ENERGY]]-Table1[[#This Row],[EXPORTED ENERGY]]</f>
        <v>932160</v>
      </c>
      <c r="Y94">
        <v>862229.22</v>
      </c>
      <c r="Z94">
        <v>451.62</v>
      </c>
      <c r="AA94">
        <v>862680.84</v>
      </c>
      <c r="AB94">
        <f>((Table1[[#This Row],[TOTAL SALES W=U+V]]/(1-Table1[[#This Row],[Column1]]%)))</f>
        <v>931419.60699632904</v>
      </c>
      <c r="AC94" s="11">
        <f>((Table1[[#This Row],[NET CONSUMPTION T=Q+R-S]]-Table1[[#This Row],[TOTAL SALES W=U+V]])/Table1[[#This Row],[NET CONSUMPTION T=Q+R-S]])*100</f>
        <v>7.4535659114315171</v>
      </c>
      <c r="AD94">
        <v>5.96</v>
      </c>
      <c r="AE94" s="11">
        <f>Table1[[#This Row],[NET CONSUMPTION T=Q+R-S]]-Table1[[#This Row],[Column3]]</f>
        <v>740.39300367096439</v>
      </c>
      <c r="AF94">
        <v>9187571.3800000008</v>
      </c>
      <c r="AG94">
        <v>0.77569999999999995</v>
      </c>
      <c r="AH94">
        <v>1.0229999999999999</v>
      </c>
      <c r="AI94">
        <v>22.95</v>
      </c>
    </row>
    <row r="95" spans="1:35">
      <c r="A95">
        <v>87</v>
      </c>
      <c r="B95" t="s">
        <v>73</v>
      </c>
      <c r="C95" t="s">
        <v>74</v>
      </c>
      <c r="D95" t="s">
        <v>8</v>
      </c>
      <c r="E95" t="s">
        <v>75</v>
      </c>
      <c r="F95" t="s">
        <v>8</v>
      </c>
      <c r="H95" t="s">
        <v>265</v>
      </c>
      <c r="J95" t="s">
        <v>77</v>
      </c>
      <c r="K95" t="s">
        <v>266</v>
      </c>
      <c r="L95">
        <v>5438</v>
      </c>
      <c r="M95">
        <v>5438</v>
      </c>
      <c r="N95">
        <v>0</v>
      </c>
      <c r="O95">
        <v>0</v>
      </c>
      <c r="P95">
        <v>0</v>
      </c>
      <c r="Q95">
        <v>850.52300000000002</v>
      </c>
      <c r="R95">
        <v>862.19</v>
      </c>
      <c r="S95">
        <v>40000</v>
      </c>
      <c r="T95">
        <v>466680</v>
      </c>
      <c r="U95">
        <f>VLOOKUP(Table1[[#This Row],[FEEDER NAME]],'[1]EnergyAuditFeederWise (2)'!$B$1:$C$65536,2,FALSE)</f>
        <v>6.01</v>
      </c>
      <c r="V95">
        <v>176000</v>
      </c>
      <c r="W95">
        <v>0</v>
      </c>
      <c r="X95">
        <f>Table1[[#This Row],[CONSUMPTION Q=(O-N)*P]]+Table1[[#This Row],[IMPORTED ENERGY]]-Table1[[#This Row],[EXPORTED ENERGY]]</f>
        <v>642680</v>
      </c>
      <c r="Y95">
        <v>602426.94999999995</v>
      </c>
      <c r="Z95">
        <v>0</v>
      </c>
      <c r="AA95">
        <v>602426.94999999995</v>
      </c>
      <c r="AB95">
        <f>((Table1[[#This Row],[TOTAL SALES W=U+V]]/(1-Table1[[#This Row],[Column1]]%)))</f>
        <v>640947.91999148845</v>
      </c>
      <c r="AC95" s="11">
        <f>((Table1[[#This Row],[NET CONSUMPTION T=Q+R-S]]-Table1[[#This Row],[TOTAL SALES W=U+V]])/Table1[[#This Row],[NET CONSUMPTION T=Q+R-S]])*100</f>
        <v>6.2633114458206336</v>
      </c>
      <c r="AD95" t="e">
        <v>#N/A</v>
      </c>
      <c r="AE95" s="11">
        <f>Table1[[#This Row],[NET CONSUMPTION T=Q+R-S]]-Table1[[#This Row],[Column3]]</f>
        <v>1732.0800085115479</v>
      </c>
      <c r="AF95">
        <v>6231691.3600000003</v>
      </c>
      <c r="AG95">
        <v>1.2908999999999999</v>
      </c>
      <c r="AH95">
        <v>0.95009999999999994</v>
      </c>
      <c r="AI95">
        <v>-27.64</v>
      </c>
    </row>
    <row r="96" spans="1:35">
      <c r="A96">
        <v>88</v>
      </c>
      <c r="B96" t="s">
        <v>73</v>
      </c>
      <c r="C96" t="s">
        <v>74</v>
      </c>
      <c r="D96" t="s">
        <v>8</v>
      </c>
      <c r="E96" t="s">
        <v>75</v>
      </c>
      <c r="F96" t="s">
        <v>8</v>
      </c>
      <c r="H96" t="s">
        <v>267</v>
      </c>
      <c r="J96" t="s">
        <v>80</v>
      </c>
      <c r="K96" t="s">
        <v>268</v>
      </c>
      <c r="L96">
        <v>2</v>
      </c>
      <c r="M96">
        <v>2</v>
      </c>
      <c r="N96">
        <v>0</v>
      </c>
      <c r="O96">
        <v>0</v>
      </c>
      <c r="P96">
        <v>0</v>
      </c>
      <c r="Q96">
        <v>33983.300000000003</v>
      </c>
      <c r="R96">
        <v>34472.1</v>
      </c>
      <c r="S96">
        <v>2000</v>
      </c>
      <c r="T96">
        <v>977600</v>
      </c>
      <c r="U96">
        <f>VLOOKUP(Table1[[#This Row],[FEEDER NAME]],'[1]EnergyAuditFeederWise (2)'!$B$1:$C$65536,2,FALSE)</f>
        <v>-0.38</v>
      </c>
      <c r="V96">
        <v>0</v>
      </c>
      <c r="W96">
        <v>0</v>
      </c>
      <c r="X96">
        <f>Table1[[#This Row],[CONSUMPTION Q=(O-N)*P]]+Table1[[#This Row],[IMPORTED ENERGY]]-Table1[[#This Row],[EXPORTED ENERGY]]</f>
        <v>977600</v>
      </c>
      <c r="Y96">
        <v>984440</v>
      </c>
      <c r="Z96">
        <v>0</v>
      </c>
      <c r="AA96">
        <v>984440</v>
      </c>
      <c r="AB96">
        <f>((Table1[[#This Row],[TOTAL SALES W=U+V]]/(1-Table1[[#This Row],[Column1]]%)))</f>
        <v>980713.2894999003</v>
      </c>
      <c r="AC96" s="11">
        <f>((Table1[[#This Row],[NET CONSUMPTION T=Q+R-S]]-Table1[[#This Row],[TOTAL SALES W=U+V]])/Table1[[#This Row],[NET CONSUMPTION T=Q+R-S]])*100</f>
        <v>-0.69967266775777415</v>
      </c>
      <c r="AD96" t="e">
        <v>#N/A</v>
      </c>
      <c r="AE96" s="11">
        <f>Table1[[#This Row],[NET CONSUMPTION T=Q+R-S]]-Table1[[#This Row],[Column3]]</f>
        <v>-3113.2894999003038</v>
      </c>
      <c r="AF96">
        <v>1227620</v>
      </c>
      <c r="AG96">
        <v>1.0069999999999999</v>
      </c>
      <c r="AH96">
        <v>1</v>
      </c>
      <c r="AI96">
        <v>-0.7</v>
      </c>
    </row>
    <row r="97" spans="1:35">
      <c r="A97">
        <v>89</v>
      </c>
      <c r="B97" t="s">
        <v>73</v>
      </c>
      <c r="C97" t="s">
        <v>74</v>
      </c>
      <c r="D97" t="s">
        <v>8</v>
      </c>
      <c r="E97" t="s">
        <v>99</v>
      </c>
      <c r="F97" t="s">
        <v>8</v>
      </c>
      <c r="H97" t="s">
        <v>269</v>
      </c>
      <c r="J97" t="s">
        <v>80</v>
      </c>
      <c r="K97" t="s">
        <v>270</v>
      </c>
      <c r="L97">
        <v>1</v>
      </c>
      <c r="M97">
        <v>1</v>
      </c>
      <c r="N97">
        <v>0</v>
      </c>
      <c r="O97">
        <v>0</v>
      </c>
      <c r="P97">
        <v>0</v>
      </c>
      <c r="Q97">
        <v>3274.9380000000001</v>
      </c>
      <c r="R97">
        <v>3326.2359999999999</v>
      </c>
      <c r="S97">
        <v>40000</v>
      </c>
      <c r="T97">
        <v>2051920</v>
      </c>
      <c r="U97">
        <f>VLOOKUP(Table1[[#This Row],[FEEDER NAME]],'[1]EnergyAuditFeederWise (2)'!$B$1:$C$65536,2,FALSE)</f>
        <v>0.08</v>
      </c>
      <c r="V97">
        <v>0</v>
      </c>
      <c r="W97">
        <v>0</v>
      </c>
      <c r="X97">
        <f>Table1[[#This Row],[CONSUMPTION Q=(O-N)*P]]+Table1[[#This Row],[IMPORTED ENERGY]]-Table1[[#This Row],[EXPORTED ENERGY]]</f>
        <v>2051920</v>
      </c>
      <c r="Y97">
        <v>2053200</v>
      </c>
      <c r="Z97">
        <v>0</v>
      </c>
      <c r="AA97">
        <v>2053200</v>
      </c>
      <c r="AB97">
        <f>((Table1[[#This Row],[TOTAL SALES W=U+V]]/(1-Table1[[#This Row],[Column1]]%)))</f>
        <v>2054843.8751000802</v>
      </c>
      <c r="AC97" s="11">
        <f>((Table1[[#This Row],[NET CONSUMPTION T=Q+R-S]]-Table1[[#This Row],[TOTAL SALES W=U+V]])/Table1[[#This Row],[NET CONSUMPTION T=Q+R-S]])*100</f>
        <v>-6.2380599633513979E-2</v>
      </c>
      <c r="AD97">
        <v>6.27</v>
      </c>
      <c r="AE97" s="11">
        <f>Table1[[#This Row],[NET CONSUMPTION T=Q+R-S]]-Table1[[#This Row],[Column3]]</f>
        <v>-2923.8751000801567</v>
      </c>
      <c r="AF97">
        <v>2554661</v>
      </c>
      <c r="AG97">
        <v>1.0005999999999999</v>
      </c>
      <c r="AH97">
        <v>1</v>
      </c>
      <c r="AI97">
        <v>-0.06</v>
      </c>
    </row>
    <row r="98" spans="1:35">
      <c r="A98">
        <v>90</v>
      </c>
      <c r="B98" t="s">
        <v>73</v>
      </c>
      <c r="C98" t="s">
        <v>74</v>
      </c>
      <c r="D98" t="s">
        <v>8</v>
      </c>
      <c r="E98" t="s">
        <v>99</v>
      </c>
      <c r="F98" t="s">
        <v>8</v>
      </c>
      <c r="H98" t="s">
        <v>271</v>
      </c>
      <c r="J98" t="s">
        <v>80</v>
      </c>
      <c r="K98" t="s">
        <v>272</v>
      </c>
      <c r="L98">
        <v>395</v>
      </c>
      <c r="M98">
        <v>395</v>
      </c>
      <c r="N98">
        <v>0</v>
      </c>
      <c r="O98">
        <v>0</v>
      </c>
      <c r="P98">
        <v>0</v>
      </c>
      <c r="Q98">
        <v>3031.5569999999998</v>
      </c>
      <c r="R98">
        <v>3068.1590000000001</v>
      </c>
      <c r="S98">
        <v>40000</v>
      </c>
      <c r="T98">
        <v>1464080</v>
      </c>
      <c r="U98">
        <f>VLOOKUP(Table1[[#This Row],[FEEDER NAME]],'[1]EnergyAuditFeederWise (2)'!$B$1:$C$65536,2,FALSE)</f>
        <v>5.96</v>
      </c>
      <c r="V98">
        <v>0</v>
      </c>
      <c r="W98">
        <v>38000</v>
      </c>
      <c r="X98">
        <f>Table1[[#This Row],[CONSUMPTION Q=(O-N)*P]]+Table1[[#This Row],[IMPORTED ENERGY]]-Table1[[#This Row],[EXPORTED ENERGY]]</f>
        <v>1426080</v>
      </c>
      <c r="Y98">
        <v>1358287</v>
      </c>
      <c r="Z98">
        <v>0</v>
      </c>
      <c r="AA98">
        <v>1358287</v>
      </c>
      <c r="AB98">
        <f>((Table1[[#This Row],[TOTAL SALES W=U+V]]/(1-Table1[[#This Row],[Column1]]%)))</f>
        <v>1444371.5440238197</v>
      </c>
      <c r="AC98" s="11">
        <f>((Table1[[#This Row],[NET CONSUMPTION T=Q+R-S]]-Table1[[#This Row],[TOTAL SALES W=U+V]])/Table1[[#This Row],[NET CONSUMPTION T=Q+R-S]])*100</f>
        <v>4.7538006282957479</v>
      </c>
      <c r="AD98">
        <v>7.45</v>
      </c>
      <c r="AE98" s="11">
        <f>Table1[[#This Row],[NET CONSUMPTION T=Q+R-S]]-Table1[[#This Row],[Column3]]</f>
        <v>-18291.544023819733</v>
      </c>
      <c r="AF98">
        <v>9097589.9100000001</v>
      </c>
      <c r="AG98">
        <v>0.92769999999999997</v>
      </c>
      <c r="AH98">
        <v>0.99450000000000005</v>
      </c>
      <c r="AI98">
        <v>7.19</v>
      </c>
    </row>
    <row r="99" spans="1:35" hidden="1">
      <c r="A99">
        <v>91</v>
      </c>
      <c r="B99" t="s">
        <v>73</v>
      </c>
      <c r="C99" t="s">
        <v>74</v>
      </c>
      <c r="D99" t="s">
        <v>8</v>
      </c>
      <c r="E99" t="s">
        <v>106</v>
      </c>
      <c r="F99" t="s">
        <v>8</v>
      </c>
      <c r="H99" s="10" t="s">
        <v>273</v>
      </c>
      <c r="I99" s="10" t="s">
        <v>283</v>
      </c>
      <c r="J99" t="s">
        <v>90</v>
      </c>
      <c r="K99" t="s">
        <v>274</v>
      </c>
      <c r="L99">
        <v>2963</v>
      </c>
      <c r="M99">
        <v>2963</v>
      </c>
      <c r="N99">
        <v>0</v>
      </c>
      <c r="O99">
        <v>16</v>
      </c>
      <c r="P99">
        <v>0</v>
      </c>
      <c r="Q99">
        <v>14385.7</v>
      </c>
      <c r="R99">
        <v>14745.1</v>
      </c>
      <c r="S99">
        <v>2000</v>
      </c>
      <c r="T99">
        <v>718800</v>
      </c>
      <c r="U99" t="e">
        <f>VLOOKUP(Table1[[#This Row],[FEEDER NAME]],'[1]EnergyAuditFeederWise (2)'!$B$1:$C$65536,2,FALSE)</f>
        <v>#N/A</v>
      </c>
      <c r="V99">
        <v>0</v>
      </c>
      <c r="W99">
        <v>380000</v>
      </c>
      <c r="X99">
        <f>Table1[[#This Row],[CONSUMPTION Q=(O-N)*P]]+Table1[[#This Row],[IMPORTED ENERGY]]-Table1[[#This Row],[EXPORTED ENERGY]]</f>
        <v>338800</v>
      </c>
      <c r="Y99">
        <v>318595</v>
      </c>
      <c r="Z99">
        <v>6400</v>
      </c>
      <c r="AA99">
        <v>324995</v>
      </c>
      <c r="AB99" t="e">
        <f>((Table1[[#This Row],[TOTAL SALES W=U+V]]/(1-Table1[[#This Row],[Column1]]%)))</f>
        <v>#N/A</v>
      </c>
      <c r="AC99" s="11">
        <f>((Table1[[#This Row],[NET CONSUMPTION T=Q+R-S]]-Table1[[#This Row],[TOTAL SALES W=U+V]])/Table1[[#This Row],[NET CONSUMPTION T=Q+R-S]])*100</f>
        <v>4.0746753246753249</v>
      </c>
      <c r="AE99" s="11" t="e">
        <f>Table1[[#This Row],[NET CONSUMPTION T=Q+R-S]]-Table1[[#This Row],[Column3]]</f>
        <v>#N/A</v>
      </c>
      <c r="AF99">
        <v>3780872.14</v>
      </c>
      <c r="AG99">
        <v>0.95930000000000004</v>
      </c>
      <c r="AH99">
        <v>1.0728</v>
      </c>
      <c r="AI99">
        <v>4.37</v>
      </c>
    </row>
    <row r="100" spans="1:35" hidden="1">
      <c r="A100">
        <v>92</v>
      </c>
      <c r="B100" t="s">
        <v>73</v>
      </c>
      <c r="C100" t="s">
        <v>74</v>
      </c>
      <c r="D100" t="s">
        <v>8</v>
      </c>
      <c r="E100" t="s">
        <v>92</v>
      </c>
      <c r="F100" t="s">
        <v>8</v>
      </c>
      <c r="H100" s="10" t="s">
        <v>275</v>
      </c>
      <c r="I100" s="10" t="s">
        <v>283</v>
      </c>
      <c r="J100" t="s">
        <v>77</v>
      </c>
      <c r="K100" t="s">
        <v>276</v>
      </c>
      <c r="L100">
        <v>954</v>
      </c>
      <c r="M100">
        <v>954</v>
      </c>
      <c r="N100">
        <v>0</v>
      </c>
      <c r="O100">
        <v>0</v>
      </c>
      <c r="P100">
        <v>0</v>
      </c>
      <c r="Q100">
        <v>16326.2</v>
      </c>
      <c r="R100">
        <v>17103</v>
      </c>
      <c r="S100">
        <v>2000</v>
      </c>
      <c r="T100">
        <v>1553600</v>
      </c>
      <c r="U100" t="e">
        <f>VLOOKUP(Table1[[#This Row],[FEEDER NAME]],'[1]EnergyAuditFeederWise (2)'!$B$1:$C$65536,2,FALSE)</f>
        <v>#N/A</v>
      </c>
      <c r="V100">
        <v>190677</v>
      </c>
      <c r="W100">
        <v>0</v>
      </c>
      <c r="X100">
        <f>Table1[[#This Row],[CONSUMPTION Q=(O-N)*P]]+Table1[[#This Row],[IMPORTED ENERGY]]-Table1[[#This Row],[EXPORTED ENERGY]]</f>
        <v>1744277</v>
      </c>
      <c r="Y100">
        <v>1600255.5</v>
      </c>
      <c r="Z100">
        <v>0</v>
      </c>
      <c r="AA100">
        <v>1600255.5</v>
      </c>
      <c r="AB100" t="e">
        <f>((Table1[[#This Row],[TOTAL SALES W=U+V]]/(1-Table1[[#This Row],[Column1]]%)))</f>
        <v>#N/A</v>
      </c>
      <c r="AC100" s="11">
        <f>((Table1[[#This Row],[NET CONSUMPTION T=Q+R-S]]-Table1[[#This Row],[TOTAL SALES W=U+V]])/Table1[[#This Row],[NET CONSUMPTION T=Q+R-S]])*100</f>
        <v>8.2568021019597229</v>
      </c>
      <c r="AE100" s="11" t="e">
        <f>Table1[[#This Row],[NET CONSUMPTION T=Q+R-S]]-Table1[[#This Row],[Column3]]</f>
        <v>#N/A</v>
      </c>
      <c r="AF100">
        <v>11213663.75</v>
      </c>
      <c r="AG100">
        <v>0.91739999999999999</v>
      </c>
      <c r="AH100">
        <v>0.98370000000000002</v>
      </c>
      <c r="AI100">
        <v>8.1300000000000008</v>
      </c>
    </row>
    <row r="101" spans="1:35">
      <c r="A101">
        <v>93</v>
      </c>
      <c r="B101" t="s">
        <v>73</v>
      </c>
      <c r="C101" t="s">
        <v>74</v>
      </c>
      <c r="D101" t="s">
        <v>8</v>
      </c>
      <c r="E101" t="s">
        <v>92</v>
      </c>
      <c r="F101" t="s">
        <v>8</v>
      </c>
      <c r="H101" t="s">
        <v>277</v>
      </c>
      <c r="J101" t="s">
        <v>90</v>
      </c>
      <c r="K101" t="s">
        <v>278</v>
      </c>
      <c r="L101">
        <v>343</v>
      </c>
      <c r="M101">
        <v>343</v>
      </c>
      <c r="N101">
        <v>0</v>
      </c>
      <c r="O101">
        <v>9</v>
      </c>
      <c r="P101">
        <v>0</v>
      </c>
      <c r="Q101">
        <v>19610.400000000001</v>
      </c>
      <c r="R101">
        <v>20164.599999999999</v>
      </c>
      <c r="S101">
        <v>2000</v>
      </c>
      <c r="T101">
        <v>1108400</v>
      </c>
      <c r="U101">
        <f>VLOOKUP(Table1[[#This Row],[FEEDER NAME]],'[1]EnergyAuditFeederWise (2)'!$B$1:$C$65536,2,FALSE)</f>
        <v>6.27</v>
      </c>
      <c r="V101">
        <v>0</v>
      </c>
      <c r="W101">
        <v>0</v>
      </c>
      <c r="X101">
        <f>Table1[[#This Row],[CONSUMPTION Q=(O-N)*P]]+Table1[[#This Row],[IMPORTED ENERGY]]-Table1[[#This Row],[EXPORTED ENERGY]]</f>
        <v>1108400</v>
      </c>
      <c r="Y101">
        <v>1006973.5</v>
      </c>
      <c r="Z101">
        <v>1919.386</v>
      </c>
      <c r="AA101">
        <v>1008892.8860000001</v>
      </c>
      <c r="AB101">
        <f>((Table1[[#This Row],[TOTAL SALES W=U+V]]/(1-Table1[[#This Row],[Column1]]%)))</f>
        <v>1076382.0399018459</v>
      </c>
      <c r="AC101" s="11">
        <f>((Table1[[#This Row],[NET CONSUMPTION T=Q+R-S]]-Table1[[#This Row],[TOTAL SALES W=U+V]])/Table1[[#This Row],[NET CONSUMPTION T=Q+R-S]])*100</f>
        <v>8.97754547094911</v>
      </c>
      <c r="AE101" s="11">
        <f>Table1[[#This Row],[NET CONSUMPTION T=Q+R-S]]-Table1[[#This Row],[Column3]]</f>
        <v>32017.960098154144</v>
      </c>
      <c r="AF101">
        <v>10635110</v>
      </c>
      <c r="AG101">
        <v>0.91020000000000001</v>
      </c>
      <c r="AH101">
        <v>1.0860000000000001</v>
      </c>
      <c r="AI101">
        <v>9.75</v>
      </c>
    </row>
    <row r="102" spans="1:35">
      <c r="A102">
        <v>94</v>
      </c>
      <c r="B102" t="s">
        <v>73</v>
      </c>
      <c r="C102" t="s">
        <v>74</v>
      </c>
      <c r="D102" t="s">
        <v>8</v>
      </c>
      <c r="E102" t="s">
        <v>92</v>
      </c>
      <c r="F102" t="s">
        <v>8</v>
      </c>
      <c r="H102" t="s">
        <v>279</v>
      </c>
      <c r="J102" t="s">
        <v>90</v>
      </c>
      <c r="K102" t="s">
        <v>280</v>
      </c>
      <c r="L102">
        <v>814</v>
      </c>
      <c r="M102">
        <v>814</v>
      </c>
      <c r="N102">
        <v>0</v>
      </c>
      <c r="O102">
        <v>33</v>
      </c>
      <c r="P102">
        <v>0</v>
      </c>
      <c r="Q102">
        <v>6068.2</v>
      </c>
      <c r="R102">
        <v>6231.8</v>
      </c>
      <c r="S102">
        <v>2000</v>
      </c>
      <c r="T102">
        <v>327200</v>
      </c>
      <c r="U102">
        <f>VLOOKUP(Table1[[#This Row],[FEEDER NAME]],'[1]EnergyAuditFeederWise (2)'!$B$1:$C$65536,2,FALSE)</f>
        <v>7.45</v>
      </c>
      <c r="V102">
        <v>0</v>
      </c>
      <c r="W102">
        <v>223000</v>
      </c>
      <c r="X102">
        <f>Table1[[#This Row],[CONSUMPTION Q=(O-N)*P]]+Table1[[#This Row],[IMPORTED ENERGY]]-Table1[[#This Row],[EXPORTED ENERGY]]</f>
        <v>104200</v>
      </c>
      <c r="Y102">
        <v>90761</v>
      </c>
      <c r="Z102">
        <v>6717.8540000000003</v>
      </c>
      <c r="AA102">
        <v>97478.854000000007</v>
      </c>
      <c r="AB102">
        <f>((Table1[[#This Row],[TOTAL SALES W=U+V]]/(1-Table1[[#This Row],[Column1]]%)))</f>
        <v>105325.61210156673</v>
      </c>
      <c r="AC102" s="11">
        <f>((Table1[[#This Row],[NET CONSUMPTION T=Q+R-S]]-Table1[[#This Row],[TOTAL SALES W=U+V]])/Table1[[#This Row],[NET CONSUMPTION T=Q+R-S]])*100</f>
        <v>6.4502360844529694</v>
      </c>
      <c r="AE102" s="11">
        <f>Table1[[#This Row],[NET CONSUMPTION T=Q+R-S]]-Table1[[#This Row],[Column3]]</f>
        <v>-1125.6121015667304</v>
      </c>
      <c r="AF102">
        <v>1421247.21</v>
      </c>
      <c r="AG102">
        <v>0.2979</v>
      </c>
      <c r="AH102">
        <v>1.3249</v>
      </c>
      <c r="AI102">
        <v>93.02</v>
      </c>
    </row>
  </sheetData>
  <mergeCells count="41">
    <mergeCell ref="A1:AJ1"/>
    <mergeCell ref="A2:AJ2"/>
    <mergeCell ref="A3:AJ3"/>
    <mergeCell ref="B4"/>
    <mergeCell ref="C4"/>
    <mergeCell ref="B5"/>
    <mergeCell ref="C5"/>
    <mergeCell ref="A7"/>
    <mergeCell ref="B7"/>
    <mergeCell ref="C7"/>
    <mergeCell ref="D7"/>
    <mergeCell ref="E7"/>
    <mergeCell ref="F7"/>
    <mergeCell ref="G7"/>
    <mergeCell ref="H7"/>
    <mergeCell ref="O7"/>
    <mergeCell ref="P7"/>
    <mergeCell ref="Q7"/>
    <mergeCell ref="J6"/>
    <mergeCell ref="K6"/>
    <mergeCell ref="J7"/>
    <mergeCell ref="K7"/>
    <mergeCell ref="L7"/>
    <mergeCell ref="M7"/>
    <mergeCell ref="N7"/>
    <mergeCell ref="R7"/>
    <mergeCell ref="S7"/>
    <mergeCell ref="T7"/>
    <mergeCell ref="V7"/>
    <mergeCell ref="W7"/>
    <mergeCell ref="X7"/>
    <mergeCell ref="Y7"/>
    <mergeCell ref="Z7"/>
    <mergeCell ref="AA7"/>
    <mergeCell ref="AC7"/>
    <mergeCell ref="AJ7"/>
    <mergeCell ref="AE7"/>
    <mergeCell ref="AF7"/>
    <mergeCell ref="AG7"/>
    <mergeCell ref="AH7"/>
    <mergeCell ref="AI7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2:AB84"/>
  <sheetViews>
    <sheetView tabSelected="1" topLeftCell="J1" workbookViewId="0">
      <selection activeCell="AD18" sqref="AD18"/>
    </sheetView>
  </sheetViews>
  <sheetFormatPr defaultRowHeight="15"/>
  <cols>
    <col min="1" max="1" width="3.5703125" customWidth="1"/>
    <col min="2" max="2" width="6" customWidth="1"/>
    <col min="9" max="9" width="17.85546875" customWidth="1"/>
    <col min="10" max="10" width="13" customWidth="1"/>
    <col min="11" max="11" width="18.5703125" customWidth="1"/>
    <col min="21" max="22" width="9.140625" style="12"/>
    <col min="28" max="28" width="9.5703125" bestFit="1" customWidth="1"/>
  </cols>
  <sheetData>
    <row r="2" spans="2:28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  <c r="L2" t="s">
        <v>50</v>
      </c>
      <c r="M2" t="s">
        <v>51</v>
      </c>
      <c r="N2" t="s">
        <v>52</v>
      </c>
      <c r="O2" t="s">
        <v>53</v>
      </c>
      <c r="P2" t="s">
        <v>54</v>
      </c>
      <c r="Q2" t="s">
        <v>55</v>
      </c>
      <c r="R2" t="s">
        <v>56</v>
      </c>
      <c r="S2" t="s">
        <v>57</v>
      </c>
      <c r="T2" t="s">
        <v>58</v>
      </c>
      <c r="U2" s="12" t="s">
        <v>59</v>
      </c>
      <c r="V2" s="12" t="s">
        <v>60</v>
      </c>
      <c r="W2" t="s">
        <v>61</v>
      </c>
      <c r="X2" t="s">
        <v>62</v>
      </c>
      <c r="Y2" t="s">
        <v>63</v>
      </c>
      <c r="Z2" t="s">
        <v>64</v>
      </c>
      <c r="AA2" t="s">
        <v>284</v>
      </c>
      <c r="AB2" t="s">
        <v>65</v>
      </c>
    </row>
    <row r="3" spans="2:28">
      <c r="B3">
        <v>1</v>
      </c>
      <c r="C3" t="s">
        <v>73</v>
      </c>
      <c r="D3" t="s">
        <v>74</v>
      </c>
      <c r="E3" t="s">
        <v>8</v>
      </c>
      <c r="F3" t="s">
        <v>75</v>
      </c>
      <c r="G3" t="s">
        <v>8</v>
      </c>
      <c r="I3" t="s">
        <v>76</v>
      </c>
      <c r="J3" t="s">
        <v>77</v>
      </c>
      <c r="K3" t="s">
        <v>78</v>
      </c>
      <c r="L3">
        <v>6065</v>
      </c>
      <c r="M3">
        <v>6065</v>
      </c>
      <c r="N3">
        <v>0</v>
      </c>
      <c r="O3">
        <v>9</v>
      </c>
      <c r="P3">
        <v>0</v>
      </c>
      <c r="Q3">
        <v>1032.2639999999999</v>
      </c>
      <c r="R3">
        <v>1048.7429999999999</v>
      </c>
      <c r="S3">
        <v>40000</v>
      </c>
      <c r="T3">
        <v>659160</v>
      </c>
      <c r="U3" s="12">
        <v>116000</v>
      </c>
      <c r="V3" s="12">
        <v>0</v>
      </c>
      <c r="W3">
        <v>775160</v>
      </c>
      <c r="X3">
        <v>724548.15</v>
      </c>
      <c r="Y3">
        <v>2032.29</v>
      </c>
      <c r="Z3">
        <v>726580.44</v>
      </c>
      <c r="AA3">
        <v>776261.15384615387</v>
      </c>
      <c r="AB3" s="11">
        <v>6.2670364827906573</v>
      </c>
    </row>
    <row r="4" spans="2:28">
      <c r="B4">
        <v>2</v>
      </c>
      <c r="C4" t="s">
        <v>73</v>
      </c>
      <c r="D4" t="s">
        <v>74</v>
      </c>
      <c r="E4" t="s">
        <v>8</v>
      </c>
      <c r="F4" t="s">
        <v>75</v>
      </c>
      <c r="G4" t="s">
        <v>8</v>
      </c>
      <c r="I4" t="s">
        <v>79</v>
      </c>
      <c r="J4" t="s">
        <v>80</v>
      </c>
      <c r="K4" t="s">
        <v>81</v>
      </c>
      <c r="L4">
        <v>1</v>
      </c>
      <c r="M4">
        <v>1</v>
      </c>
      <c r="N4">
        <v>0</v>
      </c>
      <c r="O4">
        <v>0</v>
      </c>
      <c r="P4">
        <v>0</v>
      </c>
      <c r="Q4">
        <v>338.3</v>
      </c>
      <c r="R4">
        <v>386.2</v>
      </c>
      <c r="S4">
        <v>2000</v>
      </c>
      <c r="T4">
        <v>95800</v>
      </c>
      <c r="U4" s="12">
        <v>2600</v>
      </c>
      <c r="V4" s="12">
        <v>0</v>
      </c>
      <c r="W4">
        <v>98400</v>
      </c>
      <c r="X4">
        <v>96212.5</v>
      </c>
      <c r="Y4">
        <v>0</v>
      </c>
      <c r="Z4">
        <v>96212.5</v>
      </c>
      <c r="AA4">
        <v>98386.849371101343</v>
      </c>
      <c r="AB4" s="11">
        <v>2.223069105691057</v>
      </c>
    </row>
    <row r="5" spans="2:28">
      <c r="B5">
        <v>3</v>
      </c>
      <c r="C5" t="s">
        <v>73</v>
      </c>
      <c r="D5" t="s">
        <v>74</v>
      </c>
      <c r="E5" t="s">
        <v>8</v>
      </c>
      <c r="F5" t="s">
        <v>82</v>
      </c>
      <c r="G5" t="s">
        <v>8</v>
      </c>
      <c r="I5" t="s">
        <v>83</v>
      </c>
      <c r="J5" t="s">
        <v>80</v>
      </c>
      <c r="K5" t="s">
        <v>84</v>
      </c>
      <c r="L5">
        <v>3</v>
      </c>
      <c r="M5">
        <v>3</v>
      </c>
      <c r="N5">
        <v>0</v>
      </c>
      <c r="O5">
        <v>0</v>
      </c>
      <c r="P5">
        <v>0</v>
      </c>
      <c r="Q5">
        <v>1591.248</v>
      </c>
      <c r="R5">
        <v>1621.9860000000001</v>
      </c>
      <c r="S5">
        <v>40000</v>
      </c>
      <c r="T5">
        <v>1229520</v>
      </c>
      <c r="U5" s="12">
        <v>28950</v>
      </c>
      <c r="V5" s="12">
        <v>0</v>
      </c>
      <c r="W5">
        <v>1258470</v>
      </c>
      <c r="X5">
        <v>1246900</v>
      </c>
      <c r="Y5">
        <v>0</v>
      </c>
      <c r="Z5">
        <v>1246900</v>
      </c>
      <c r="AA5">
        <v>1258477.997577715</v>
      </c>
      <c r="AB5" s="11">
        <v>0.91937034653189975</v>
      </c>
    </row>
    <row r="6" spans="2:28">
      <c r="B6">
        <v>4</v>
      </c>
      <c r="C6" t="s">
        <v>73</v>
      </c>
      <c r="D6" t="s">
        <v>74</v>
      </c>
      <c r="E6" t="s">
        <v>8</v>
      </c>
      <c r="F6" t="s">
        <v>85</v>
      </c>
      <c r="G6" t="s">
        <v>8</v>
      </c>
      <c r="I6" t="s">
        <v>86</v>
      </c>
      <c r="J6" t="s">
        <v>87</v>
      </c>
      <c r="K6" t="s">
        <v>88</v>
      </c>
      <c r="L6">
        <v>234</v>
      </c>
      <c r="M6">
        <v>234</v>
      </c>
      <c r="N6">
        <v>0</v>
      </c>
      <c r="O6">
        <v>223</v>
      </c>
      <c r="P6">
        <v>0</v>
      </c>
      <c r="Q6">
        <v>1564.2</v>
      </c>
      <c r="R6">
        <v>1604.3</v>
      </c>
      <c r="S6">
        <v>1000</v>
      </c>
      <c r="T6">
        <v>40100</v>
      </c>
      <c r="U6" s="12">
        <v>0</v>
      </c>
      <c r="V6" s="12">
        <v>0</v>
      </c>
      <c r="W6">
        <v>40100</v>
      </c>
      <c r="X6">
        <v>579</v>
      </c>
      <c r="Y6">
        <v>35712.17</v>
      </c>
      <c r="Z6">
        <v>36291.17</v>
      </c>
      <c r="AA6">
        <v>40118.472252929467</v>
      </c>
      <c r="AB6" s="11">
        <v>9.4983291770573608</v>
      </c>
    </row>
    <row r="7" spans="2:28">
      <c r="B7">
        <v>5</v>
      </c>
      <c r="C7" t="s">
        <v>73</v>
      </c>
      <c r="D7" t="s">
        <v>74</v>
      </c>
      <c r="E7" t="s">
        <v>8</v>
      </c>
      <c r="F7" t="s">
        <v>85</v>
      </c>
      <c r="G7" t="s">
        <v>8</v>
      </c>
      <c r="I7" t="s">
        <v>89</v>
      </c>
      <c r="J7" t="s">
        <v>90</v>
      </c>
      <c r="K7" t="s">
        <v>91</v>
      </c>
      <c r="L7">
        <v>6473</v>
      </c>
      <c r="M7">
        <v>6473</v>
      </c>
      <c r="N7">
        <v>0</v>
      </c>
      <c r="O7">
        <v>41</v>
      </c>
      <c r="P7">
        <v>0</v>
      </c>
      <c r="Q7">
        <v>5176.3999999999996</v>
      </c>
      <c r="R7">
        <v>5734.6</v>
      </c>
      <c r="S7">
        <v>2000</v>
      </c>
      <c r="T7">
        <v>1116400</v>
      </c>
      <c r="U7" s="12">
        <v>175000</v>
      </c>
      <c r="V7" s="12">
        <v>0</v>
      </c>
      <c r="W7">
        <v>1291400</v>
      </c>
      <c r="X7">
        <v>1186870.7</v>
      </c>
      <c r="Y7">
        <v>8750.14</v>
      </c>
      <c r="Z7">
        <v>1195620.8400000001</v>
      </c>
      <c r="AA7">
        <v>1292283.6575875487</v>
      </c>
      <c r="AB7" s="11">
        <v>7.416691962211547</v>
      </c>
    </row>
    <row r="8" spans="2:28">
      <c r="B8">
        <v>6</v>
      </c>
      <c r="C8" t="s">
        <v>73</v>
      </c>
      <c r="D8" t="s">
        <v>74</v>
      </c>
      <c r="E8" t="s">
        <v>8</v>
      </c>
      <c r="F8" t="s">
        <v>75</v>
      </c>
      <c r="G8" t="s">
        <v>8</v>
      </c>
      <c r="I8" t="s">
        <v>95</v>
      </c>
      <c r="J8" t="s">
        <v>80</v>
      </c>
      <c r="K8" t="s">
        <v>96</v>
      </c>
      <c r="L8">
        <v>642</v>
      </c>
      <c r="M8">
        <v>642</v>
      </c>
      <c r="N8">
        <v>0</v>
      </c>
      <c r="O8">
        <v>0</v>
      </c>
      <c r="P8">
        <v>0</v>
      </c>
      <c r="Q8">
        <v>458.70600000000002</v>
      </c>
      <c r="R8">
        <v>467.541</v>
      </c>
      <c r="S8">
        <v>40000</v>
      </c>
      <c r="T8">
        <v>353400</v>
      </c>
      <c r="U8" s="12">
        <v>0</v>
      </c>
      <c r="V8" s="12">
        <v>82300</v>
      </c>
      <c r="W8">
        <v>271100</v>
      </c>
      <c r="X8">
        <v>258068.7</v>
      </c>
      <c r="Y8">
        <v>0</v>
      </c>
      <c r="Z8">
        <v>258068.7</v>
      </c>
      <c r="AA8">
        <v>271023.62948960304</v>
      </c>
      <c r="AB8" s="11">
        <v>4.8068240501659867</v>
      </c>
    </row>
    <row r="9" spans="2:28">
      <c r="B9">
        <v>7</v>
      </c>
      <c r="C9" t="s">
        <v>73</v>
      </c>
      <c r="D9" t="s">
        <v>74</v>
      </c>
      <c r="E9" t="s">
        <v>8</v>
      </c>
      <c r="F9" t="s">
        <v>75</v>
      </c>
      <c r="G9" t="s">
        <v>8</v>
      </c>
      <c r="I9" t="s">
        <v>97</v>
      </c>
      <c r="J9" t="s">
        <v>80</v>
      </c>
      <c r="K9" t="s">
        <v>98</v>
      </c>
      <c r="L9">
        <v>1</v>
      </c>
      <c r="M9">
        <v>1</v>
      </c>
      <c r="N9">
        <v>0</v>
      </c>
      <c r="O9">
        <v>0</v>
      </c>
      <c r="P9">
        <v>0</v>
      </c>
      <c r="Q9">
        <v>198.393</v>
      </c>
      <c r="R9">
        <v>218.58799999999999</v>
      </c>
      <c r="S9">
        <v>40000</v>
      </c>
      <c r="T9">
        <v>807800</v>
      </c>
      <c r="U9" s="12">
        <v>0</v>
      </c>
      <c r="V9" s="12">
        <v>433000</v>
      </c>
      <c r="W9">
        <v>374800</v>
      </c>
      <c r="X9">
        <v>373362</v>
      </c>
      <c r="Y9">
        <v>0</v>
      </c>
      <c r="Z9">
        <v>373362</v>
      </c>
      <c r="AA9">
        <v>371172.0847002684</v>
      </c>
      <c r="AB9" s="11">
        <v>0.38367129135538952</v>
      </c>
    </row>
    <row r="10" spans="2:28">
      <c r="B10">
        <v>8</v>
      </c>
      <c r="C10" t="s">
        <v>73</v>
      </c>
      <c r="D10" t="s">
        <v>74</v>
      </c>
      <c r="E10" t="s">
        <v>8</v>
      </c>
      <c r="F10" t="s">
        <v>99</v>
      </c>
      <c r="G10" t="s">
        <v>8</v>
      </c>
      <c r="I10" t="s">
        <v>100</v>
      </c>
      <c r="J10" t="s">
        <v>80</v>
      </c>
      <c r="K10" t="s">
        <v>101</v>
      </c>
      <c r="L10">
        <v>98</v>
      </c>
      <c r="M10">
        <v>98</v>
      </c>
      <c r="N10">
        <v>0</v>
      </c>
      <c r="O10">
        <v>0</v>
      </c>
      <c r="P10">
        <v>0</v>
      </c>
      <c r="Q10">
        <v>2774.1410000000001</v>
      </c>
      <c r="R10">
        <v>2816.2080000000001</v>
      </c>
      <c r="S10">
        <v>40000</v>
      </c>
      <c r="T10">
        <v>1682680</v>
      </c>
      <c r="U10" s="12">
        <v>0</v>
      </c>
      <c r="V10" s="12">
        <v>0</v>
      </c>
      <c r="W10">
        <v>1682680</v>
      </c>
      <c r="X10">
        <v>1687838.75</v>
      </c>
      <c r="Y10">
        <v>0</v>
      </c>
      <c r="Z10">
        <v>1687838.75</v>
      </c>
      <c r="AA10">
        <v>1698881.4796175137</v>
      </c>
      <c r="AB10" s="11">
        <v>-0.3065793852663608</v>
      </c>
    </row>
    <row r="11" spans="2:28">
      <c r="B11">
        <v>9</v>
      </c>
      <c r="C11" t="s">
        <v>73</v>
      </c>
      <c r="D11" t="s">
        <v>74</v>
      </c>
      <c r="E11" t="s">
        <v>8</v>
      </c>
      <c r="F11" t="s">
        <v>99</v>
      </c>
      <c r="G11" t="s">
        <v>8</v>
      </c>
      <c r="I11" t="s">
        <v>102</v>
      </c>
      <c r="J11" t="s">
        <v>80</v>
      </c>
      <c r="K11" t="s">
        <v>103</v>
      </c>
      <c r="L11">
        <v>1410</v>
      </c>
      <c r="M11">
        <v>1410</v>
      </c>
      <c r="N11">
        <v>0</v>
      </c>
      <c r="O11">
        <v>0</v>
      </c>
      <c r="P11">
        <v>0</v>
      </c>
      <c r="Q11">
        <v>1695.3610000000001</v>
      </c>
      <c r="R11">
        <v>1721.529</v>
      </c>
      <c r="S11">
        <v>40000</v>
      </c>
      <c r="T11">
        <v>1046720</v>
      </c>
      <c r="U11" s="12">
        <v>0</v>
      </c>
      <c r="V11" s="12">
        <v>61600</v>
      </c>
      <c r="W11">
        <v>985120</v>
      </c>
      <c r="X11">
        <v>944022.76</v>
      </c>
      <c r="Y11">
        <v>0</v>
      </c>
      <c r="Z11">
        <v>944022.76</v>
      </c>
      <c r="AA11">
        <v>984895.94157537818</v>
      </c>
      <c r="AB11" s="11">
        <v>4.1718003898002269</v>
      </c>
    </row>
    <row r="12" spans="2:28">
      <c r="B12">
        <v>10</v>
      </c>
      <c r="C12" t="s">
        <v>73</v>
      </c>
      <c r="D12" t="s">
        <v>74</v>
      </c>
      <c r="E12" t="s">
        <v>8</v>
      </c>
      <c r="F12" t="s">
        <v>82</v>
      </c>
      <c r="G12" t="s">
        <v>8</v>
      </c>
      <c r="I12" t="s">
        <v>104</v>
      </c>
      <c r="J12" t="s">
        <v>90</v>
      </c>
      <c r="K12" t="s">
        <v>105</v>
      </c>
      <c r="L12">
        <v>4012</v>
      </c>
      <c r="M12">
        <v>4012</v>
      </c>
      <c r="N12">
        <v>0</v>
      </c>
      <c r="O12">
        <v>124</v>
      </c>
      <c r="P12">
        <v>0</v>
      </c>
      <c r="Q12">
        <v>882.15300000000002</v>
      </c>
      <c r="R12">
        <v>890.27800000000002</v>
      </c>
      <c r="S12">
        <v>40000</v>
      </c>
      <c r="T12">
        <v>325000</v>
      </c>
      <c r="U12" s="12">
        <v>432000</v>
      </c>
      <c r="V12" s="12">
        <v>0</v>
      </c>
      <c r="W12">
        <v>757000</v>
      </c>
      <c r="X12">
        <v>672607.25</v>
      </c>
      <c r="Y12">
        <v>26218.350999999999</v>
      </c>
      <c r="Z12">
        <v>698825.60100000002</v>
      </c>
      <c r="AA12">
        <v>757452.41816605255</v>
      </c>
      <c r="AB12" s="11">
        <v>7.6848611624834851</v>
      </c>
    </row>
    <row r="13" spans="2:28">
      <c r="B13">
        <v>11</v>
      </c>
      <c r="C13" t="s">
        <v>73</v>
      </c>
      <c r="D13" t="s">
        <v>74</v>
      </c>
      <c r="E13" t="s">
        <v>8</v>
      </c>
      <c r="F13" t="s">
        <v>106</v>
      </c>
      <c r="G13" t="s">
        <v>8</v>
      </c>
      <c r="I13" t="s">
        <v>107</v>
      </c>
      <c r="J13" t="s">
        <v>90</v>
      </c>
      <c r="K13" t="s">
        <v>108</v>
      </c>
      <c r="L13">
        <v>2367</v>
      </c>
      <c r="M13">
        <v>2367</v>
      </c>
      <c r="N13">
        <v>0</v>
      </c>
      <c r="O13">
        <v>7</v>
      </c>
      <c r="P13">
        <v>0</v>
      </c>
      <c r="Q13">
        <v>11318.4</v>
      </c>
      <c r="R13">
        <v>11592.7</v>
      </c>
      <c r="S13">
        <v>2000</v>
      </c>
      <c r="T13">
        <v>548600</v>
      </c>
      <c r="U13" s="12">
        <v>0</v>
      </c>
      <c r="V13" s="12">
        <v>36500</v>
      </c>
      <c r="W13">
        <v>512100</v>
      </c>
      <c r="X13">
        <v>468232.41</v>
      </c>
      <c r="Y13">
        <v>1580.67</v>
      </c>
      <c r="Z13">
        <v>469813.08</v>
      </c>
      <c r="AA13">
        <v>512002.04882301658</v>
      </c>
      <c r="AB13" s="11">
        <v>8.2575512595196212</v>
      </c>
    </row>
    <row r="14" spans="2:28">
      <c r="B14">
        <v>12</v>
      </c>
      <c r="C14" t="s">
        <v>73</v>
      </c>
      <c r="D14" t="s">
        <v>74</v>
      </c>
      <c r="E14" t="s">
        <v>8</v>
      </c>
      <c r="F14" t="s">
        <v>82</v>
      </c>
      <c r="G14" t="s">
        <v>8</v>
      </c>
      <c r="I14" t="s">
        <v>109</v>
      </c>
      <c r="J14" t="s">
        <v>80</v>
      </c>
      <c r="K14" t="s">
        <v>110</v>
      </c>
      <c r="L14">
        <v>1</v>
      </c>
      <c r="M14">
        <v>1</v>
      </c>
      <c r="N14">
        <v>0</v>
      </c>
      <c r="O14">
        <v>0</v>
      </c>
      <c r="P14">
        <v>0</v>
      </c>
      <c r="Q14">
        <v>2490.6280000000002</v>
      </c>
      <c r="R14">
        <v>2532.1170000000002</v>
      </c>
      <c r="S14">
        <v>40000</v>
      </c>
      <c r="T14">
        <v>1659560</v>
      </c>
      <c r="U14" s="12">
        <v>0</v>
      </c>
      <c r="V14" s="12">
        <v>0</v>
      </c>
      <c r="W14">
        <v>1659560</v>
      </c>
      <c r="X14">
        <v>1653600</v>
      </c>
      <c r="Y14">
        <v>0</v>
      </c>
      <c r="Z14">
        <v>1653600</v>
      </c>
      <c r="AA14">
        <v>1660407.6714529572</v>
      </c>
      <c r="AB14" s="11">
        <v>0.35913133601677555</v>
      </c>
    </row>
    <row r="15" spans="2:28">
      <c r="B15">
        <v>13</v>
      </c>
      <c r="C15" t="s">
        <v>73</v>
      </c>
      <c r="D15" t="s">
        <v>74</v>
      </c>
      <c r="E15" t="s">
        <v>8</v>
      </c>
      <c r="F15" t="s">
        <v>82</v>
      </c>
      <c r="G15" t="s">
        <v>8</v>
      </c>
      <c r="I15" t="s">
        <v>111</v>
      </c>
      <c r="J15" t="s">
        <v>80</v>
      </c>
      <c r="K15" t="s">
        <v>112</v>
      </c>
      <c r="L15">
        <v>1</v>
      </c>
      <c r="M15">
        <v>1</v>
      </c>
      <c r="N15">
        <v>0</v>
      </c>
      <c r="O15">
        <v>0</v>
      </c>
      <c r="P15">
        <v>0</v>
      </c>
      <c r="Q15">
        <v>3835.3359999999998</v>
      </c>
      <c r="R15">
        <v>3905.3420000000001</v>
      </c>
      <c r="S15">
        <v>40000</v>
      </c>
      <c r="T15">
        <v>2800240</v>
      </c>
      <c r="U15" s="12">
        <v>0</v>
      </c>
      <c r="V15" s="12">
        <v>0</v>
      </c>
      <c r="W15">
        <v>2800240</v>
      </c>
      <c r="X15">
        <v>2775600</v>
      </c>
      <c r="Y15">
        <v>0</v>
      </c>
      <c r="Z15">
        <v>2775600</v>
      </c>
      <c r="AA15">
        <v>2798830.2914187759</v>
      </c>
      <c r="AB15" s="11">
        <v>0.87992457789332346</v>
      </c>
    </row>
    <row r="16" spans="2:28">
      <c r="B16">
        <v>14</v>
      </c>
      <c r="C16" t="s">
        <v>73</v>
      </c>
      <c r="D16" t="s">
        <v>74</v>
      </c>
      <c r="E16" t="s">
        <v>8</v>
      </c>
      <c r="F16" t="s">
        <v>82</v>
      </c>
      <c r="G16" t="s">
        <v>8</v>
      </c>
      <c r="I16" t="s">
        <v>113</v>
      </c>
      <c r="J16" t="s">
        <v>87</v>
      </c>
      <c r="K16" t="s">
        <v>114</v>
      </c>
      <c r="L16">
        <v>123</v>
      </c>
      <c r="M16">
        <v>123</v>
      </c>
      <c r="N16">
        <v>0</v>
      </c>
      <c r="O16">
        <v>121</v>
      </c>
      <c r="P16">
        <v>0</v>
      </c>
      <c r="Q16">
        <v>28.079000000000001</v>
      </c>
      <c r="R16">
        <v>28.651</v>
      </c>
      <c r="S16">
        <v>40000</v>
      </c>
      <c r="T16">
        <v>22880</v>
      </c>
      <c r="U16" s="12">
        <v>0</v>
      </c>
      <c r="V16" s="12">
        <v>0</v>
      </c>
      <c r="W16">
        <v>22880</v>
      </c>
      <c r="X16">
        <v>218</v>
      </c>
      <c r="Y16">
        <v>20487.915000000001</v>
      </c>
      <c r="Z16">
        <v>20705.915000000001</v>
      </c>
      <c r="AA16">
        <v>22821.464785627686</v>
      </c>
      <c r="AB16" s="11">
        <v>9.5021197552447525</v>
      </c>
    </row>
    <row r="17" spans="2:28">
      <c r="B17">
        <v>15</v>
      </c>
      <c r="C17" t="s">
        <v>73</v>
      </c>
      <c r="D17" t="s">
        <v>74</v>
      </c>
      <c r="E17" t="s">
        <v>8</v>
      </c>
      <c r="F17" t="s">
        <v>106</v>
      </c>
      <c r="G17" t="s">
        <v>8</v>
      </c>
      <c r="I17" t="s">
        <v>115</v>
      </c>
      <c r="J17" t="s">
        <v>90</v>
      </c>
      <c r="K17" t="s">
        <v>116</v>
      </c>
      <c r="L17">
        <v>4856</v>
      </c>
      <c r="M17">
        <v>4856</v>
      </c>
      <c r="N17">
        <v>0</v>
      </c>
      <c r="O17">
        <v>0</v>
      </c>
      <c r="P17">
        <v>0</v>
      </c>
      <c r="Q17">
        <v>19778.400000000001</v>
      </c>
      <c r="R17">
        <v>20316.400000000001</v>
      </c>
      <c r="S17">
        <v>2000</v>
      </c>
      <c r="T17">
        <v>1076000</v>
      </c>
      <c r="U17" s="12">
        <v>0</v>
      </c>
      <c r="V17" s="12">
        <v>334000</v>
      </c>
      <c r="W17">
        <v>742000</v>
      </c>
      <c r="X17">
        <v>686593.53</v>
      </c>
      <c r="Y17">
        <v>0</v>
      </c>
      <c r="Z17">
        <v>686593.53</v>
      </c>
      <c r="AA17">
        <v>741461.69546436297</v>
      </c>
      <c r="AB17" s="11">
        <v>7.467179245283015</v>
      </c>
    </row>
    <row r="18" spans="2:28">
      <c r="B18">
        <v>16</v>
      </c>
      <c r="C18" t="s">
        <v>73</v>
      </c>
      <c r="D18" t="s">
        <v>74</v>
      </c>
      <c r="E18" t="s">
        <v>8</v>
      </c>
      <c r="F18" t="s">
        <v>75</v>
      </c>
      <c r="G18" t="s">
        <v>8</v>
      </c>
      <c r="I18" t="s">
        <v>119</v>
      </c>
      <c r="J18" t="s">
        <v>80</v>
      </c>
      <c r="K18" t="s">
        <v>120</v>
      </c>
      <c r="L18">
        <v>1</v>
      </c>
      <c r="M18">
        <v>1</v>
      </c>
      <c r="N18">
        <v>0</v>
      </c>
      <c r="O18">
        <v>0</v>
      </c>
      <c r="P18">
        <v>0</v>
      </c>
      <c r="Q18">
        <v>988.94399999999996</v>
      </c>
      <c r="R18">
        <v>1017.282</v>
      </c>
      <c r="S18">
        <v>40000</v>
      </c>
      <c r="T18">
        <v>1133520</v>
      </c>
      <c r="U18" s="12">
        <v>88000</v>
      </c>
      <c r="V18" s="12">
        <v>0</v>
      </c>
      <c r="W18">
        <v>1221520</v>
      </c>
      <c r="X18">
        <v>1218600</v>
      </c>
      <c r="Y18">
        <v>0</v>
      </c>
      <c r="Z18">
        <v>1218600</v>
      </c>
      <c r="AA18">
        <v>1206534.6534653464</v>
      </c>
      <c r="AB18" s="11">
        <v>0.23904643395114283</v>
      </c>
    </row>
    <row r="19" spans="2:28">
      <c r="B19">
        <v>17</v>
      </c>
      <c r="C19" t="s">
        <v>73</v>
      </c>
      <c r="D19" t="s">
        <v>74</v>
      </c>
      <c r="E19" t="s">
        <v>8</v>
      </c>
      <c r="F19" t="s">
        <v>99</v>
      </c>
      <c r="G19" t="s">
        <v>8</v>
      </c>
      <c r="I19" t="s">
        <v>121</v>
      </c>
      <c r="J19" t="s">
        <v>122</v>
      </c>
      <c r="K19" t="s">
        <v>123</v>
      </c>
      <c r="L19">
        <v>945</v>
      </c>
      <c r="M19">
        <v>945</v>
      </c>
      <c r="N19">
        <v>0</v>
      </c>
      <c r="O19">
        <v>0</v>
      </c>
      <c r="P19">
        <v>0</v>
      </c>
      <c r="Q19">
        <v>168.38200000000001</v>
      </c>
      <c r="R19">
        <v>171.96299999999999</v>
      </c>
      <c r="S19">
        <v>40000</v>
      </c>
      <c r="T19">
        <v>143240</v>
      </c>
      <c r="U19" s="12">
        <v>0</v>
      </c>
      <c r="V19" s="12">
        <v>7300</v>
      </c>
      <c r="W19">
        <v>135940</v>
      </c>
      <c r="X19">
        <v>127534</v>
      </c>
      <c r="Y19">
        <v>0</v>
      </c>
      <c r="Z19">
        <v>127534</v>
      </c>
      <c r="AA19">
        <v>136137.91631084544</v>
      </c>
      <c r="AB19" s="11">
        <v>6.1836104163601586</v>
      </c>
    </row>
    <row r="20" spans="2:28">
      <c r="B20">
        <v>18</v>
      </c>
      <c r="C20" t="s">
        <v>73</v>
      </c>
      <c r="D20" t="s">
        <v>74</v>
      </c>
      <c r="E20" t="s">
        <v>8</v>
      </c>
      <c r="F20" t="s">
        <v>85</v>
      </c>
      <c r="G20" t="s">
        <v>8</v>
      </c>
      <c r="I20" t="s">
        <v>124</v>
      </c>
      <c r="J20" t="s">
        <v>77</v>
      </c>
      <c r="K20" t="s">
        <v>125</v>
      </c>
      <c r="L20">
        <v>8065</v>
      </c>
      <c r="M20">
        <v>8065</v>
      </c>
      <c r="N20">
        <v>0</v>
      </c>
      <c r="O20">
        <v>0</v>
      </c>
      <c r="P20">
        <v>0</v>
      </c>
      <c r="Q20">
        <v>43158.8</v>
      </c>
      <c r="R20">
        <v>44496.5</v>
      </c>
      <c r="S20">
        <v>1000</v>
      </c>
      <c r="T20">
        <v>1337700</v>
      </c>
      <c r="U20" s="12">
        <v>0</v>
      </c>
      <c r="V20" s="12">
        <v>274000</v>
      </c>
      <c r="W20">
        <v>1063700</v>
      </c>
      <c r="X20">
        <v>981302.16</v>
      </c>
      <c r="Y20">
        <v>0</v>
      </c>
      <c r="Z20">
        <v>981302.16</v>
      </c>
      <c r="AA20">
        <v>1063050.7637309066</v>
      </c>
      <c r="AB20" s="11">
        <v>7.7463420137256715</v>
      </c>
    </row>
    <row r="21" spans="2:28">
      <c r="B21">
        <v>19</v>
      </c>
      <c r="C21" t="s">
        <v>73</v>
      </c>
      <c r="D21" t="s">
        <v>74</v>
      </c>
      <c r="E21" t="s">
        <v>8</v>
      </c>
      <c r="F21" t="s">
        <v>75</v>
      </c>
      <c r="G21" t="s">
        <v>8</v>
      </c>
      <c r="I21" t="s">
        <v>129</v>
      </c>
      <c r="J21" t="s">
        <v>87</v>
      </c>
      <c r="K21" t="s">
        <v>130</v>
      </c>
      <c r="L21">
        <v>85</v>
      </c>
      <c r="M21">
        <v>85</v>
      </c>
      <c r="N21">
        <v>0</v>
      </c>
      <c r="O21">
        <v>83</v>
      </c>
      <c r="P21">
        <v>0</v>
      </c>
      <c r="Q21">
        <v>17.079000000000001</v>
      </c>
      <c r="R21">
        <v>17.228999999999999</v>
      </c>
      <c r="S21">
        <v>40000</v>
      </c>
      <c r="T21">
        <v>6000</v>
      </c>
      <c r="U21" s="12">
        <v>0</v>
      </c>
      <c r="V21" s="12">
        <v>0</v>
      </c>
      <c r="W21">
        <v>6000</v>
      </c>
      <c r="X21">
        <v>572</v>
      </c>
      <c r="Y21">
        <v>4858.2520000000004</v>
      </c>
      <c r="Z21">
        <v>5430.2520000000004</v>
      </c>
      <c r="AA21">
        <v>5957.4898518924856</v>
      </c>
      <c r="AB21" s="11">
        <v>9.4957999999999938</v>
      </c>
    </row>
    <row r="22" spans="2:28">
      <c r="B22">
        <v>20</v>
      </c>
      <c r="C22" t="s">
        <v>73</v>
      </c>
      <c r="D22" t="s">
        <v>74</v>
      </c>
      <c r="E22" t="s">
        <v>8</v>
      </c>
      <c r="F22" t="s">
        <v>99</v>
      </c>
      <c r="G22" t="s">
        <v>8</v>
      </c>
      <c r="I22" t="s">
        <v>131</v>
      </c>
      <c r="J22" t="s">
        <v>80</v>
      </c>
      <c r="K22" t="s">
        <v>132</v>
      </c>
      <c r="L22">
        <v>10</v>
      </c>
      <c r="M22">
        <v>10</v>
      </c>
      <c r="N22">
        <v>0</v>
      </c>
      <c r="O22">
        <v>0</v>
      </c>
      <c r="P22">
        <v>0</v>
      </c>
      <c r="Q22">
        <v>26291.1</v>
      </c>
      <c r="R22">
        <v>27113.1</v>
      </c>
      <c r="S22">
        <v>2000</v>
      </c>
      <c r="T22">
        <v>1644000</v>
      </c>
      <c r="U22" s="12">
        <v>0</v>
      </c>
      <c r="V22" s="12">
        <v>0</v>
      </c>
      <c r="W22">
        <v>1644000</v>
      </c>
      <c r="X22">
        <v>1647792.25</v>
      </c>
      <c r="Y22">
        <v>0</v>
      </c>
      <c r="Z22">
        <v>1647792.25</v>
      </c>
      <c r="AA22">
        <v>1642699.8803708502</v>
      </c>
      <c r="AB22" s="11">
        <v>-0.23067214111922144</v>
      </c>
    </row>
    <row r="23" spans="2:28">
      <c r="B23">
        <v>21</v>
      </c>
      <c r="C23" t="s">
        <v>73</v>
      </c>
      <c r="D23" t="s">
        <v>74</v>
      </c>
      <c r="E23" t="s">
        <v>8</v>
      </c>
      <c r="F23" t="s">
        <v>85</v>
      </c>
      <c r="G23" t="s">
        <v>8</v>
      </c>
      <c r="I23" t="s">
        <v>133</v>
      </c>
      <c r="J23" t="s">
        <v>90</v>
      </c>
      <c r="K23" t="s">
        <v>134</v>
      </c>
      <c r="L23">
        <v>6057</v>
      </c>
      <c r="M23">
        <v>6057</v>
      </c>
      <c r="N23">
        <v>0</v>
      </c>
      <c r="O23">
        <v>37</v>
      </c>
      <c r="P23">
        <v>0</v>
      </c>
      <c r="Q23">
        <v>25988.5</v>
      </c>
      <c r="R23">
        <v>26803.5</v>
      </c>
      <c r="S23">
        <v>1000</v>
      </c>
      <c r="T23">
        <v>815000</v>
      </c>
      <c r="U23" s="12">
        <v>0</v>
      </c>
      <c r="V23" s="12">
        <v>84000</v>
      </c>
      <c r="W23">
        <v>731000</v>
      </c>
      <c r="X23">
        <v>656845.93999999994</v>
      </c>
      <c r="Y23">
        <v>7722.7020000000002</v>
      </c>
      <c r="Z23">
        <v>664568.64199999999</v>
      </c>
      <c r="AA23">
        <v>724167.63866187213</v>
      </c>
      <c r="AB23" s="11">
        <v>9.0877370725034208</v>
      </c>
    </row>
    <row r="24" spans="2:28">
      <c r="B24">
        <v>22</v>
      </c>
      <c r="C24" t="s">
        <v>73</v>
      </c>
      <c r="D24" t="s">
        <v>74</v>
      </c>
      <c r="E24" t="s">
        <v>8</v>
      </c>
      <c r="F24" t="s">
        <v>75</v>
      </c>
      <c r="G24" t="s">
        <v>8</v>
      </c>
      <c r="I24" t="s">
        <v>135</v>
      </c>
      <c r="J24" t="s">
        <v>80</v>
      </c>
      <c r="K24" t="s">
        <v>136</v>
      </c>
      <c r="L24">
        <v>0</v>
      </c>
      <c r="M24">
        <v>0</v>
      </c>
      <c r="N24">
        <v>0</v>
      </c>
      <c r="O24">
        <v>0</v>
      </c>
      <c r="P24">
        <v>0</v>
      </c>
      <c r="Q24">
        <v>190.81700000000001</v>
      </c>
      <c r="R24">
        <v>190.81700000000001</v>
      </c>
      <c r="S24">
        <v>40000</v>
      </c>
      <c r="T24">
        <v>0</v>
      </c>
      <c r="U24" s="12">
        <v>0</v>
      </c>
      <c r="V24" s="12">
        <v>0</v>
      </c>
      <c r="W24">
        <v>0</v>
      </c>
      <c r="X24">
        <v>0</v>
      </c>
      <c r="Y24">
        <v>0</v>
      </c>
      <c r="Z24">
        <v>0</v>
      </c>
      <c r="AA24" t="e">
        <v>#N/A</v>
      </c>
      <c r="AB24" s="11" t="e">
        <v>#DIV/0!</v>
      </c>
    </row>
    <row r="25" spans="2:28">
      <c r="B25">
        <v>23</v>
      </c>
      <c r="C25" t="s">
        <v>73</v>
      </c>
      <c r="D25" t="s">
        <v>74</v>
      </c>
      <c r="E25" t="s">
        <v>8</v>
      </c>
      <c r="F25" t="s">
        <v>75</v>
      </c>
      <c r="G25" t="s">
        <v>8</v>
      </c>
      <c r="I25" t="s">
        <v>137</v>
      </c>
      <c r="J25" t="s">
        <v>77</v>
      </c>
      <c r="K25" t="s">
        <v>138</v>
      </c>
      <c r="L25">
        <v>2650</v>
      </c>
      <c r="M25">
        <v>2650</v>
      </c>
      <c r="N25">
        <v>0</v>
      </c>
      <c r="O25">
        <v>0</v>
      </c>
      <c r="P25">
        <v>0</v>
      </c>
      <c r="Q25">
        <v>443.70699999999999</v>
      </c>
      <c r="R25">
        <v>452.69900000000001</v>
      </c>
      <c r="S25">
        <v>40000</v>
      </c>
      <c r="T25">
        <v>359680</v>
      </c>
      <c r="U25" s="12">
        <v>0</v>
      </c>
      <c r="V25" s="12">
        <v>13600</v>
      </c>
      <c r="W25">
        <v>346080</v>
      </c>
      <c r="X25">
        <v>317032.21000000002</v>
      </c>
      <c r="Y25">
        <v>0</v>
      </c>
      <c r="Z25">
        <v>317032.21000000002</v>
      </c>
      <c r="AA25">
        <v>346067.25248335337</v>
      </c>
      <c r="AB25" s="11">
        <v>8.3933743643088246</v>
      </c>
    </row>
    <row r="26" spans="2:28">
      <c r="B26">
        <v>24</v>
      </c>
      <c r="C26" t="s">
        <v>73</v>
      </c>
      <c r="D26" t="s">
        <v>74</v>
      </c>
      <c r="E26" t="s">
        <v>8</v>
      </c>
      <c r="F26" t="s">
        <v>75</v>
      </c>
      <c r="G26" t="s">
        <v>8</v>
      </c>
      <c r="I26" t="s">
        <v>139</v>
      </c>
      <c r="J26" t="s">
        <v>80</v>
      </c>
      <c r="K26" t="s">
        <v>140</v>
      </c>
      <c r="L26">
        <v>124</v>
      </c>
      <c r="M26">
        <v>124</v>
      </c>
      <c r="N26">
        <v>0</v>
      </c>
      <c r="O26">
        <v>0</v>
      </c>
      <c r="P26">
        <v>0</v>
      </c>
      <c r="Q26">
        <v>2422.1590000000001</v>
      </c>
      <c r="R26">
        <v>2459.9659999999999</v>
      </c>
      <c r="S26">
        <v>40000</v>
      </c>
      <c r="T26">
        <v>1512280</v>
      </c>
      <c r="U26" s="12">
        <v>196000</v>
      </c>
      <c r="V26" s="12">
        <v>0</v>
      </c>
      <c r="W26">
        <v>1708280</v>
      </c>
      <c r="X26">
        <v>1659007.8</v>
      </c>
      <c r="Y26">
        <v>0</v>
      </c>
      <c r="Z26">
        <v>1659007.8</v>
      </c>
      <c r="AA26">
        <v>1711905.6856877517</v>
      </c>
      <c r="AB26" s="11">
        <v>2.8843163884140743</v>
      </c>
    </row>
    <row r="27" spans="2:28">
      <c r="B27">
        <v>25</v>
      </c>
      <c r="C27" t="s">
        <v>73</v>
      </c>
      <c r="D27" t="s">
        <v>74</v>
      </c>
      <c r="E27" t="s">
        <v>8</v>
      </c>
      <c r="F27" t="s">
        <v>99</v>
      </c>
      <c r="G27" t="s">
        <v>8</v>
      </c>
      <c r="I27" t="s">
        <v>141</v>
      </c>
      <c r="J27" t="s">
        <v>80</v>
      </c>
      <c r="K27" t="s">
        <v>142</v>
      </c>
      <c r="L27">
        <v>2</v>
      </c>
      <c r="M27">
        <v>2</v>
      </c>
      <c r="N27">
        <v>0</v>
      </c>
      <c r="O27">
        <v>0</v>
      </c>
      <c r="P27">
        <v>0</v>
      </c>
      <c r="Q27">
        <v>2251.701</v>
      </c>
      <c r="R27">
        <v>2303.5740000000001</v>
      </c>
      <c r="S27">
        <v>40000</v>
      </c>
      <c r="T27">
        <v>2074920</v>
      </c>
      <c r="U27" s="12">
        <v>0</v>
      </c>
      <c r="V27" s="12">
        <v>0</v>
      </c>
      <c r="W27">
        <v>2074920</v>
      </c>
      <c r="X27">
        <v>2071500</v>
      </c>
      <c r="Y27">
        <v>0</v>
      </c>
      <c r="Z27">
        <v>2071500</v>
      </c>
      <c r="AA27">
        <v>2074611.9178768152</v>
      </c>
      <c r="AB27" s="11">
        <v>0.16482563183158869</v>
      </c>
    </row>
    <row r="28" spans="2:28">
      <c r="B28">
        <v>26</v>
      </c>
      <c r="C28" t="s">
        <v>73</v>
      </c>
      <c r="D28" t="s">
        <v>74</v>
      </c>
      <c r="E28" t="s">
        <v>8</v>
      </c>
      <c r="F28" t="s">
        <v>82</v>
      </c>
      <c r="G28" t="s">
        <v>8</v>
      </c>
      <c r="I28" t="s">
        <v>143</v>
      </c>
      <c r="J28" t="s">
        <v>80</v>
      </c>
      <c r="K28" t="s">
        <v>144</v>
      </c>
      <c r="L28">
        <v>2</v>
      </c>
      <c r="M28">
        <v>2</v>
      </c>
      <c r="N28">
        <v>0</v>
      </c>
      <c r="O28">
        <v>0</v>
      </c>
      <c r="P28">
        <v>0</v>
      </c>
      <c r="Q28">
        <v>1290.3800000000001</v>
      </c>
      <c r="R28">
        <v>1320.115</v>
      </c>
      <c r="S28">
        <v>40000</v>
      </c>
      <c r="T28">
        <v>1189400</v>
      </c>
      <c r="U28" s="12">
        <v>0</v>
      </c>
      <c r="V28" s="12">
        <v>0</v>
      </c>
      <c r="W28">
        <v>1189400</v>
      </c>
      <c r="X28">
        <v>1185865</v>
      </c>
      <c r="Y28">
        <v>0</v>
      </c>
      <c r="Z28">
        <v>1185865</v>
      </c>
      <c r="AA28">
        <v>1189075.5038604231</v>
      </c>
      <c r="AB28" s="11">
        <v>0.29720867664368589</v>
      </c>
    </row>
    <row r="29" spans="2:28">
      <c r="B29">
        <v>27</v>
      </c>
      <c r="C29" t="s">
        <v>73</v>
      </c>
      <c r="D29" t="s">
        <v>74</v>
      </c>
      <c r="E29" t="s">
        <v>8</v>
      </c>
      <c r="F29" t="s">
        <v>82</v>
      </c>
      <c r="G29" t="s">
        <v>8</v>
      </c>
      <c r="I29" t="s">
        <v>145</v>
      </c>
      <c r="J29" t="s">
        <v>80</v>
      </c>
      <c r="K29" t="s">
        <v>146</v>
      </c>
      <c r="L29">
        <v>736</v>
      </c>
      <c r="M29">
        <v>736</v>
      </c>
      <c r="N29">
        <v>0</v>
      </c>
      <c r="O29">
        <v>0</v>
      </c>
      <c r="P29">
        <v>0</v>
      </c>
      <c r="Q29">
        <v>1648.5350000000001</v>
      </c>
      <c r="R29">
        <v>1668.193</v>
      </c>
      <c r="S29">
        <v>40000</v>
      </c>
      <c r="T29">
        <v>786320</v>
      </c>
      <c r="U29" s="12">
        <v>0</v>
      </c>
      <c r="V29" s="12">
        <v>74000</v>
      </c>
      <c r="W29">
        <v>712320</v>
      </c>
      <c r="X29">
        <v>687340.55</v>
      </c>
      <c r="Y29">
        <v>0</v>
      </c>
      <c r="Z29">
        <v>687340.55</v>
      </c>
      <c r="AA29">
        <v>716801.07414746075</v>
      </c>
      <c r="AB29" s="11">
        <v>3.5067736410601911</v>
      </c>
    </row>
    <row r="30" spans="2:28">
      <c r="B30">
        <v>28</v>
      </c>
      <c r="C30" t="s">
        <v>73</v>
      </c>
      <c r="D30" t="s">
        <v>74</v>
      </c>
      <c r="E30" t="s">
        <v>8</v>
      </c>
      <c r="F30" t="s">
        <v>82</v>
      </c>
      <c r="G30" t="s">
        <v>8</v>
      </c>
      <c r="I30" t="s">
        <v>147</v>
      </c>
      <c r="J30" t="s">
        <v>80</v>
      </c>
      <c r="K30" t="s">
        <v>148</v>
      </c>
      <c r="L30">
        <v>58</v>
      </c>
      <c r="M30">
        <v>58</v>
      </c>
      <c r="N30">
        <v>0</v>
      </c>
      <c r="O30">
        <v>0</v>
      </c>
      <c r="P30">
        <v>0</v>
      </c>
      <c r="Q30">
        <v>3317.2730000000001</v>
      </c>
      <c r="R30">
        <v>3372.424</v>
      </c>
      <c r="S30">
        <v>40000</v>
      </c>
      <c r="T30">
        <v>2206040</v>
      </c>
      <c r="U30" s="12">
        <v>0</v>
      </c>
      <c r="V30" s="12">
        <v>0</v>
      </c>
      <c r="W30">
        <v>2206040</v>
      </c>
      <c r="X30">
        <v>2176078.25</v>
      </c>
      <c r="Y30">
        <v>0</v>
      </c>
      <c r="Z30">
        <v>2176078.25</v>
      </c>
      <c r="AA30">
        <v>2210338.4966988317</v>
      </c>
      <c r="AB30" s="11">
        <v>1.35816893619336</v>
      </c>
    </row>
    <row r="31" spans="2:28">
      <c r="B31">
        <v>29</v>
      </c>
      <c r="C31" t="s">
        <v>73</v>
      </c>
      <c r="D31" t="s">
        <v>74</v>
      </c>
      <c r="E31" t="s">
        <v>8</v>
      </c>
      <c r="F31" t="s">
        <v>85</v>
      </c>
      <c r="G31" t="s">
        <v>8</v>
      </c>
      <c r="I31" t="s">
        <v>149</v>
      </c>
      <c r="J31" t="s">
        <v>90</v>
      </c>
      <c r="K31" t="s">
        <v>150</v>
      </c>
      <c r="L31">
        <v>4068</v>
      </c>
      <c r="M31">
        <v>4068</v>
      </c>
      <c r="N31">
        <v>0</v>
      </c>
      <c r="O31">
        <v>89</v>
      </c>
      <c r="P31">
        <v>0</v>
      </c>
      <c r="Q31">
        <v>45006</v>
      </c>
      <c r="R31">
        <v>46505.5</v>
      </c>
      <c r="S31">
        <v>1000</v>
      </c>
      <c r="T31">
        <v>1499500</v>
      </c>
      <c r="U31" s="12">
        <v>0</v>
      </c>
      <c r="V31" s="12">
        <v>410000</v>
      </c>
      <c r="W31">
        <v>1089500</v>
      </c>
      <c r="X31">
        <v>987578</v>
      </c>
      <c r="Y31">
        <v>18347.063999999998</v>
      </c>
      <c r="Z31">
        <v>1005925.064</v>
      </c>
      <c r="AA31">
        <v>1094586.5767138193</v>
      </c>
      <c r="AB31" s="11">
        <v>7.6709441027994485</v>
      </c>
    </row>
    <row r="32" spans="2:28">
      <c r="B32">
        <v>30</v>
      </c>
      <c r="C32" t="s">
        <v>73</v>
      </c>
      <c r="D32" t="s">
        <v>74</v>
      </c>
      <c r="E32" t="s">
        <v>8</v>
      </c>
      <c r="F32" t="s">
        <v>85</v>
      </c>
      <c r="G32" t="s">
        <v>8</v>
      </c>
      <c r="I32" t="s">
        <v>151</v>
      </c>
      <c r="J32" t="s">
        <v>77</v>
      </c>
      <c r="K32" t="s">
        <v>152</v>
      </c>
      <c r="L32">
        <v>2482</v>
      </c>
      <c r="M32">
        <v>2482</v>
      </c>
      <c r="N32">
        <v>0</v>
      </c>
      <c r="O32">
        <v>50</v>
      </c>
      <c r="P32">
        <v>0</v>
      </c>
      <c r="Q32">
        <v>62910.400000000001</v>
      </c>
      <c r="R32">
        <v>63613.9</v>
      </c>
      <c r="S32">
        <v>1000</v>
      </c>
      <c r="T32">
        <v>703500</v>
      </c>
      <c r="U32" s="12">
        <v>38000</v>
      </c>
      <c r="V32" s="12">
        <v>28000</v>
      </c>
      <c r="W32">
        <v>713500</v>
      </c>
      <c r="X32">
        <v>664230.6</v>
      </c>
      <c r="Y32">
        <v>11234.048000000001</v>
      </c>
      <c r="Z32">
        <v>675464.64800000004</v>
      </c>
      <c r="AA32">
        <v>725448.01632477716</v>
      </c>
      <c r="AB32" s="11">
        <v>5.3308131744919347</v>
      </c>
    </row>
    <row r="33" spans="2:28">
      <c r="B33">
        <v>31</v>
      </c>
      <c r="C33" t="s">
        <v>73</v>
      </c>
      <c r="D33" t="s">
        <v>74</v>
      </c>
      <c r="E33" t="s">
        <v>8</v>
      </c>
      <c r="F33" t="s">
        <v>75</v>
      </c>
      <c r="G33" t="s">
        <v>8</v>
      </c>
      <c r="I33" t="s">
        <v>157</v>
      </c>
      <c r="J33" t="s">
        <v>158</v>
      </c>
      <c r="K33" t="s">
        <v>159</v>
      </c>
      <c r="L33">
        <v>0</v>
      </c>
      <c r="M33">
        <v>0</v>
      </c>
      <c r="N33">
        <v>0</v>
      </c>
      <c r="O33">
        <v>0</v>
      </c>
      <c r="P33">
        <v>0</v>
      </c>
      <c r="Q33">
        <v>403.726</v>
      </c>
      <c r="R33">
        <v>403.726</v>
      </c>
      <c r="S33">
        <v>20000</v>
      </c>
      <c r="T33">
        <v>0</v>
      </c>
      <c r="U33" s="12">
        <v>0</v>
      </c>
      <c r="V33" s="12">
        <v>0</v>
      </c>
      <c r="W33">
        <v>0</v>
      </c>
      <c r="X33">
        <v>0</v>
      </c>
      <c r="Y33">
        <v>0</v>
      </c>
      <c r="Z33">
        <v>0</v>
      </c>
      <c r="AA33" t="e">
        <v>#N/A</v>
      </c>
      <c r="AB33" s="11" t="e">
        <v>#DIV/0!</v>
      </c>
    </row>
    <row r="34" spans="2:28">
      <c r="B34">
        <v>32</v>
      </c>
      <c r="C34" t="s">
        <v>73</v>
      </c>
      <c r="D34" t="s">
        <v>74</v>
      </c>
      <c r="E34" t="s">
        <v>8</v>
      </c>
      <c r="F34" t="s">
        <v>75</v>
      </c>
      <c r="G34" t="s">
        <v>8</v>
      </c>
      <c r="I34" t="s">
        <v>164</v>
      </c>
      <c r="J34" t="s">
        <v>90</v>
      </c>
      <c r="K34" t="s">
        <v>165</v>
      </c>
      <c r="L34">
        <v>8360</v>
      </c>
      <c r="M34">
        <v>8360</v>
      </c>
      <c r="N34">
        <v>0</v>
      </c>
      <c r="O34">
        <v>127</v>
      </c>
      <c r="P34">
        <v>0</v>
      </c>
      <c r="Q34">
        <v>540.09900000000005</v>
      </c>
      <c r="R34">
        <v>585.51099999999997</v>
      </c>
      <c r="S34">
        <v>40000</v>
      </c>
      <c r="T34">
        <v>1816480</v>
      </c>
      <c r="U34" s="12">
        <v>0</v>
      </c>
      <c r="V34" s="12">
        <v>987000</v>
      </c>
      <c r="W34">
        <v>829480</v>
      </c>
      <c r="X34">
        <v>733552.32</v>
      </c>
      <c r="Y34">
        <v>28677.87</v>
      </c>
      <c r="Z34">
        <v>762230.19</v>
      </c>
      <c r="AA34">
        <v>828871.45498042624</v>
      </c>
      <c r="AB34" s="11">
        <v>8.1074661233543974</v>
      </c>
    </row>
    <row r="35" spans="2:28">
      <c r="B35">
        <v>33</v>
      </c>
      <c r="C35" t="s">
        <v>73</v>
      </c>
      <c r="D35" t="s">
        <v>74</v>
      </c>
      <c r="E35" t="s">
        <v>8</v>
      </c>
      <c r="F35" t="s">
        <v>75</v>
      </c>
      <c r="G35" t="s">
        <v>8</v>
      </c>
      <c r="I35" t="s">
        <v>166</v>
      </c>
      <c r="J35" t="s">
        <v>80</v>
      </c>
      <c r="K35" t="s">
        <v>167</v>
      </c>
      <c r="L35">
        <v>624</v>
      </c>
      <c r="M35">
        <v>624</v>
      </c>
      <c r="N35">
        <v>0</v>
      </c>
      <c r="O35">
        <v>0</v>
      </c>
      <c r="P35">
        <v>0</v>
      </c>
      <c r="Q35">
        <v>1416.4970000000001</v>
      </c>
      <c r="R35">
        <v>1445.9079999999999</v>
      </c>
      <c r="S35">
        <v>40000</v>
      </c>
      <c r="T35">
        <v>1176440</v>
      </c>
      <c r="U35" s="12">
        <v>0</v>
      </c>
      <c r="V35" s="12">
        <v>336800</v>
      </c>
      <c r="W35">
        <v>839640</v>
      </c>
      <c r="X35">
        <v>808128.75</v>
      </c>
      <c r="Y35">
        <v>0</v>
      </c>
      <c r="Z35">
        <v>808128.75</v>
      </c>
      <c r="AA35">
        <v>839614.28571428568</v>
      </c>
      <c r="AB35" s="11">
        <v>3.7529476918679436</v>
      </c>
    </row>
    <row r="36" spans="2:28">
      <c r="B36">
        <v>34</v>
      </c>
      <c r="C36" t="s">
        <v>73</v>
      </c>
      <c r="D36" t="s">
        <v>74</v>
      </c>
      <c r="E36" t="s">
        <v>8</v>
      </c>
      <c r="F36" t="s">
        <v>75</v>
      </c>
      <c r="G36" t="s">
        <v>8</v>
      </c>
      <c r="I36" t="s">
        <v>168</v>
      </c>
      <c r="J36" t="s">
        <v>80</v>
      </c>
      <c r="K36" t="s">
        <v>169</v>
      </c>
      <c r="L36">
        <v>90</v>
      </c>
      <c r="M36">
        <v>90</v>
      </c>
      <c r="N36">
        <v>0</v>
      </c>
      <c r="O36">
        <v>0</v>
      </c>
      <c r="P36">
        <v>0</v>
      </c>
      <c r="Q36">
        <v>2002.4749999999999</v>
      </c>
      <c r="R36">
        <v>2037.748</v>
      </c>
      <c r="S36">
        <v>20000</v>
      </c>
      <c r="T36">
        <v>705460</v>
      </c>
      <c r="U36" s="12">
        <v>0</v>
      </c>
      <c r="V36" s="12">
        <v>0</v>
      </c>
      <c r="W36">
        <v>705460</v>
      </c>
      <c r="X36">
        <v>710351.1</v>
      </c>
      <c r="Y36">
        <v>0</v>
      </c>
      <c r="Z36">
        <v>710351.1</v>
      </c>
      <c r="AA36">
        <v>719415.73830261291</v>
      </c>
      <c r="AB36" s="11">
        <v>-0.6933206702010003</v>
      </c>
    </row>
    <row r="37" spans="2:28">
      <c r="B37">
        <v>35</v>
      </c>
      <c r="C37" t="s">
        <v>73</v>
      </c>
      <c r="D37" t="s">
        <v>74</v>
      </c>
      <c r="E37" t="s">
        <v>8</v>
      </c>
      <c r="F37" t="s">
        <v>75</v>
      </c>
      <c r="G37" t="s">
        <v>8</v>
      </c>
      <c r="I37" t="s">
        <v>170</v>
      </c>
      <c r="J37" t="s">
        <v>80</v>
      </c>
      <c r="K37" t="s">
        <v>171</v>
      </c>
      <c r="L37">
        <v>39</v>
      </c>
      <c r="M37">
        <v>39</v>
      </c>
      <c r="N37">
        <v>0</v>
      </c>
      <c r="O37">
        <v>0</v>
      </c>
      <c r="P37">
        <v>0</v>
      </c>
      <c r="Q37">
        <v>197.93</v>
      </c>
      <c r="R37">
        <v>224.80199999999999</v>
      </c>
      <c r="S37">
        <v>40000</v>
      </c>
      <c r="T37">
        <v>1074880</v>
      </c>
      <c r="U37" s="12">
        <v>698000</v>
      </c>
      <c r="V37" s="12">
        <v>0</v>
      </c>
      <c r="W37">
        <v>1772880</v>
      </c>
      <c r="X37">
        <v>1764556.75</v>
      </c>
      <c r="Y37">
        <v>0</v>
      </c>
      <c r="Z37">
        <v>1764556.75</v>
      </c>
      <c r="AA37">
        <v>1772889.3298502965</v>
      </c>
      <c r="AB37" s="11">
        <v>0.46947621948468027</v>
      </c>
    </row>
    <row r="38" spans="2:28">
      <c r="B38">
        <v>36</v>
      </c>
      <c r="C38" t="s">
        <v>73</v>
      </c>
      <c r="D38" t="s">
        <v>74</v>
      </c>
      <c r="E38" t="s">
        <v>8</v>
      </c>
      <c r="F38" t="s">
        <v>99</v>
      </c>
      <c r="G38" t="s">
        <v>8</v>
      </c>
      <c r="I38" t="s">
        <v>172</v>
      </c>
      <c r="J38" t="s">
        <v>122</v>
      </c>
      <c r="K38" t="s">
        <v>173</v>
      </c>
      <c r="L38">
        <v>663</v>
      </c>
      <c r="M38">
        <v>663</v>
      </c>
      <c r="N38">
        <v>0</v>
      </c>
      <c r="O38">
        <v>0</v>
      </c>
      <c r="P38">
        <v>0</v>
      </c>
      <c r="Q38">
        <v>163.30000000000001</v>
      </c>
      <c r="R38">
        <v>163.30000000000001</v>
      </c>
      <c r="S38">
        <v>2000</v>
      </c>
      <c r="T38">
        <v>0</v>
      </c>
      <c r="U38" s="12">
        <v>85807.5</v>
      </c>
      <c r="V38" s="12">
        <v>0</v>
      </c>
      <c r="W38">
        <v>85807.5</v>
      </c>
      <c r="X38">
        <v>85807.5</v>
      </c>
      <c r="Y38">
        <v>0</v>
      </c>
      <c r="Z38">
        <v>85807.5</v>
      </c>
      <c r="AA38" t="e">
        <v>#N/A</v>
      </c>
      <c r="AB38" s="11">
        <v>0</v>
      </c>
    </row>
    <row r="39" spans="2:28">
      <c r="B39">
        <v>37</v>
      </c>
      <c r="C39" t="s">
        <v>73</v>
      </c>
      <c r="D39" t="s">
        <v>74</v>
      </c>
      <c r="E39" t="s">
        <v>8</v>
      </c>
      <c r="F39" t="s">
        <v>92</v>
      </c>
      <c r="G39" t="s">
        <v>8</v>
      </c>
      <c r="I39" t="s">
        <v>174</v>
      </c>
      <c r="J39" t="s">
        <v>90</v>
      </c>
      <c r="K39" t="s">
        <v>175</v>
      </c>
      <c r="L39">
        <v>260</v>
      </c>
      <c r="M39">
        <v>260</v>
      </c>
      <c r="N39">
        <v>0</v>
      </c>
      <c r="O39">
        <v>0</v>
      </c>
      <c r="P39">
        <v>0</v>
      </c>
      <c r="Q39">
        <v>19066.2</v>
      </c>
      <c r="R39">
        <v>19379.5</v>
      </c>
      <c r="S39">
        <v>2000</v>
      </c>
      <c r="T39">
        <v>626600</v>
      </c>
      <c r="U39" s="12">
        <v>0</v>
      </c>
      <c r="V39" s="12">
        <v>0</v>
      </c>
      <c r="W39">
        <v>626600</v>
      </c>
      <c r="X39">
        <v>583962.5</v>
      </c>
      <c r="Y39">
        <v>0</v>
      </c>
      <c r="Z39">
        <v>583962.5</v>
      </c>
      <c r="AA39">
        <v>627040.15891764197</v>
      </c>
      <c r="AB39" s="11">
        <v>6.8045802744972868</v>
      </c>
    </row>
    <row r="40" spans="2:28">
      <c r="B40">
        <v>38</v>
      </c>
      <c r="C40" t="s">
        <v>73</v>
      </c>
      <c r="D40" t="s">
        <v>74</v>
      </c>
      <c r="E40" t="s">
        <v>8</v>
      </c>
      <c r="F40" t="s">
        <v>75</v>
      </c>
      <c r="G40" t="s">
        <v>8</v>
      </c>
      <c r="I40" t="s">
        <v>176</v>
      </c>
      <c r="J40" t="s">
        <v>80</v>
      </c>
      <c r="K40" t="s">
        <v>177</v>
      </c>
      <c r="L40">
        <v>103</v>
      </c>
      <c r="M40">
        <v>103</v>
      </c>
      <c r="N40">
        <v>0</v>
      </c>
      <c r="O40">
        <v>0</v>
      </c>
      <c r="P40">
        <v>0</v>
      </c>
      <c r="Q40">
        <v>1213.1559999999999</v>
      </c>
      <c r="R40">
        <v>1233.0139999999999</v>
      </c>
      <c r="S40">
        <v>40000</v>
      </c>
      <c r="T40">
        <v>794320</v>
      </c>
      <c r="U40" s="12">
        <v>89000</v>
      </c>
      <c r="V40" s="12">
        <v>0</v>
      </c>
      <c r="W40">
        <v>883320</v>
      </c>
      <c r="X40">
        <v>857353.25</v>
      </c>
      <c r="Y40">
        <v>0</v>
      </c>
      <c r="Z40">
        <v>857353.25</v>
      </c>
      <c r="AA40">
        <v>890756.62337662338</v>
      </c>
      <c r="AB40" s="11">
        <v>2.9396764479463844</v>
      </c>
    </row>
    <row r="41" spans="2:28">
      <c r="B41">
        <v>39</v>
      </c>
      <c r="C41" t="s">
        <v>73</v>
      </c>
      <c r="D41" t="s">
        <v>74</v>
      </c>
      <c r="E41" t="s">
        <v>8</v>
      </c>
      <c r="F41" t="s">
        <v>82</v>
      </c>
      <c r="G41" t="s">
        <v>8</v>
      </c>
      <c r="I41" t="s">
        <v>178</v>
      </c>
      <c r="J41" t="s">
        <v>80</v>
      </c>
      <c r="K41" t="s">
        <v>179</v>
      </c>
      <c r="L41">
        <v>1</v>
      </c>
      <c r="M41">
        <v>1</v>
      </c>
      <c r="N41">
        <v>0</v>
      </c>
      <c r="O41">
        <v>0</v>
      </c>
      <c r="P41">
        <v>0</v>
      </c>
      <c r="Q41">
        <v>749.125</v>
      </c>
      <c r="R41">
        <v>766.77800000000002</v>
      </c>
      <c r="S41">
        <v>40000</v>
      </c>
      <c r="T41">
        <v>706120</v>
      </c>
      <c r="U41" s="12">
        <v>25000</v>
      </c>
      <c r="V41" s="12">
        <v>0</v>
      </c>
      <c r="W41">
        <v>731120</v>
      </c>
      <c r="X41">
        <v>730000</v>
      </c>
      <c r="Y41">
        <v>0</v>
      </c>
      <c r="Z41">
        <v>730000</v>
      </c>
      <c r="AA41">
        <v>731096.64496745111</v>
      </c>
      <c r="AB41" s="11">
        <v>0.15318962687383741</v>
      </c>
    </row>
    <row r="42" spans="2:28">
      <c r="B42">
        <v>40</v>
      </c>
      <c r="C42" t="s">
        <v>73</v>
      </c>
      <c r="D42" t="s">
        <v>74</v>
      </c>
      <c r="E42" t="s">
        <v>8</v>
      </c>
      <c r="F42" t="s">
        <v>82</v>
      </c>
      <c r="G42" t="s">
        <v>8</v>
      </c>
      <c r="I42" t="s">
        <v>180</v>
      </c>
      <c r="J42" t="s">
        <v>80</v>
      </c>
      <c r="K42" t="s">
        <v>181</v>
      </c>
      <c r="L42">
        <v>2</v>
      </c>
      <c r="M42">
        <v>2</v>
      </c>
      <c r="N42">
        <v>0</v>
      </c>
      <c r="O42">
        <v>0</v>
      </c>
      <c r="P42">
        <v>0</v>
      </c>
      <c r="Q42">
        <v>1265.0440000000001</v>
      </c>
      <c r="R42">
        <v>1292.268</v>
      </c>
      <c r="S42">
        <v>40000</v>
      </c>
      <c r="T42">
        <v>1088960</v>
      </c>
      <c r="U42" s="12">
        <v>0</v>
      </c>
      <c r="V42" s="12">
        <v>0</v>
      </c>
      <c r="W42">
        <v>1088960</v>
      </c>
      <c r="X42">
        <v>1088692.5</v>
      </c>
      <c r="Y42">
        <v>0</v>
      </c>
      <c r="Z42">
        <v>1088692.5</v>
      </c>
      <c r="AA42">
        <v>1089019.2057617286</v>
      </c>
      <c r="AB42" s="11">
        <v>2.4564722303849543E-2</v>
      </c>
    </row>
    <row r="43" spans="2:28">
      <c r="B43">
        <v>41</v>
      </c>
      <c r="C43" t="s">
        <v>73</v>
      </c>
      <c r="D43" t="s">
        <v>74</v>
      </c>
      <c r="E43" t="s">
        <v>8</v>
      </c>
      <c r="F43" t="s">
        <v>82</v>
      </c>
      <c r="G43" t="s">
        <v>8</v>
      </c>
      <c r="I43" t="s">
        <v>182</v>
      </c>
      <c r="J43" t="s">
        <v>90</v>
      </c>
      <c r="K43" t="s">
        <v>183</v>
      </c>
      <c r="L43">
        <v>2352</v>
      </c>
      <c r="M43">
        <v>2352</v>
      </c>
      <c r="N43">
        <v>0</v>
      </c>
      <c r="O43">
        <v>24</v>
      </c>
      <c r="P43">
        <v>0</v>
      </c>
      <c r="Q43">
        <v>1155.7619999999999</v>
      </c>
      <c r="R43">
        <v>1180.357</v>
      </c>
      <c r="S43">
        <v>40000</v>
      </c>
      <c r="T43">
        <v>983800</v>
      </c>
      <c r="U43" s="12">
        <v>0</v>
      </c>
      <c r="V43" s="12">
        <v>587000</v>
      </c>
      <c r="W43">
        <v>396800</v>
      </c>
      <c r="X43">
        <v>364113.7</v>
      </c>
      <c r="Y43">
        <v>5419.44</v>
      </c>
      <c r="Z43">
        <v>369533.14</v>
      </c>
      <c r="AA43">
        <v>396707.61137949547</v>
      </c>
      <c r="AB43" s="11">
        <v>6.871688508064512</v>
      </c>
    </row>
    <row r="44" spans="2:28">
      <c r="B44">
        <v>42</v>
      </c>
      <c r="C44" t="s">
        <v>73</v>
      </c>
      <c r="D44" t="s">
        <v>74</v>
      </c>
      <c r="E44" t="s">
        <v>8</v>
      </c>
      <c r="F44" t="s">
        <v>82</v>
      </c>
      <c r="G44" t="s">
        <v>8</v>
      </c>
      <c r="I44" t="s">
        <v>184</v>
      </c>
      <c r="J44" t="s">
        <v>80</v>
      </c>
      <c r="K44" t="s">
        <v>185</v>
      </c>
      <c r="L44">
        <v>52</v>
      </c>
      <c r="M44">
        <v>52</v>
      </c>
      <c r="N44">
        <v>0</v>
      </c>
      <c r="O44">
        <v>0</v>
      </c>
      <c r="P44">
        <v>0</v>
      </c>
      <c r="Q44">
        <v>1795.729</v>
      </c>
      <c r="R44">
        <v>1827.3920000000001</v>
      </c>
      <c r="S44">
        <v>40000</v>
      </c>
      <c r="T44">
        <v>1266520</v>
      </c>
      <c r="U44" s="12">
        <v>0</v>
      </c>
      <c r="V44" s="12">
        <v>0</v>
      </c>
      <c r="W44">
        <v>1266520</v>
      </c>
      <c r="X44">
        <v>1165416.2</v>
      </c>
      <c r="Y44">
        <v>0</v>
      </c>
      <c r="Z44">
        <v>1165416.2</v>
      </c>
      <c r="AA44">
        <v>1194441.1191964743</v>
      </c>
      <c r="AB44" s="11">
        <v>7.9828032719578097</v>
      </c>
    </row>
    <row r="45" spans="2:28">
      <c r="B45">
        <v>43</v>
      </c>
      <c r="C45" t="s">
        <v>73</v>
      </c>
      <c r="D45" t="s">
        <v>74</v>
      </c>
      <c r="E45" t="s">
        <v>8</v>
      </c>
      <c r="F45" t="s">
        <v>106</v>
      </c>
      <c r="G45" t="s">
        <v>8</v>
      </c>
      <c r="I45" t="s">
        <v>186</v>
      </c>
      <c r="J45" t="s">
        <v>87</v>
      </c>
      <c r="K45" t="s">
        <v>187</v>
      </c>
      <c r="L45">
        <v>162</v>
      </c>
      <c r="M45">
        <v>162</v>
      </c>
      <c r="N45">
        <v>0</v>
      </c>
      <c r="O45">
        <v>161</v>
      </c>
      <c r="P45">
        <v>0</v>
      </c>
      <c r="Q45">
        <v>665.1</v>
      </c>
      <c r="R45">
        <v>674.5</v>
      </c>
      <c r="S45">
        <v>2000</v>
      </c>
      <c r="T45">
        <v>18800</v>
      </c>
      <c r="U45" s="12">
        <v>0</v>
      </c>
      <c r="V45" s="12">
        <v>0</v>
      </c>
      <c r="W45">
        <v>18800</v>
      </c>
      <c r="X45">
        <v>0</v>
      </c>
      <c r="Y45">
        <v>17014.059000000001</v>
      </c>
      <c r="Z45">
        <v>17014.059000000001</v>
      </c>
      <c r="AA45">
        <v>18793.835192753784</v>
      </c>
      <c r="AB45" s="11">
        <v>9.49968617021276</v>
      </c>
    </row>
    <row r="46" spans="2:28">
      <c r="B46">
        <v>44</v>
      </c>
      <c r="C46" t="s">
        <v>73</v>
      </c>
      <c r="D46" t="s">
        <v>74</v>
      </c>
      <c r="E46" t="s">
        <v>8</v>
      </c>
      <c r="F46" t="s">
        <v>75</v>
      </c>
      <c r="G46" t="s">
        <v>8</v>
      </c>
      <c r="I46" t="s">
        <v>191</v>
      </c>
      <c r="J46" t="s">
        <v>87</v>
      </c>
      <c r="K46" t="s">
        <v>192</v>
      </c>
      <c r="L46">
        <v>181</v>
      </c>
      <c r="M46">
        <v>181</v>
      </c>
      <c r="N46">
        <v>0</v>
      </c>
      <c r="O46">
        <v>181</v>
      </c>
      <c r="P46">
        <v>0</v>
      </c>
      <c r="Q46">
        <v>27.334</v>
      </c>
      <c r="R46">
        <v>27.974</v>
      </c>
      <c r="S46">
        <v>40000</v>
      </c>
      <c r="T46">
        <v>25600</v>
      </c>
      <c r="U46" s="12">
        <v>0</v>
      </c>
      <c r="V46" s="12">
        <v>0</v>
      </c>
      <c r="W46">
        <v>25600</v>
      </c>
      <c r="X46">
        <v>0</v>
      </c>
      <c r="Y46">
        <v>23167.312000000002</v>
      </c>
      <c r="Z46">
        <v>23167.312000000002</v>
      </c>
      <c r="AA46">
        <v>25621.88896261889</v>
      </c>
      <c r="AB46" s="11">
        <v>9.5026874999999933</v>
      </c>
    </row>
    <row r="47" spans="2:28">
      <c r="B47">
        <v>45</v>
      </c>
      <c r="C47" t="s">
        <v>73</v>
      </c>
      <c r="D47" t="s">
        <v>74</v>
      </c>
      <c r="E47" t="s">
        <v>8</v>
      </c>
      <c r="F47" t="s">
        <v>75</v>
      </c>
      <c r="G47" t="s">
        <v>8</v>
      </c>
      <c r="I47" t="s">
        <v>193</v>
      </c>
      <c r="J47" t="s">
        <v>194</v>
      </c>
      <c r="K47" t="s">
        <v>195</v>
      </c>
      <c r="L47">
        <v>1</v>
      </c>
      <c r="M47">
        <v>1</v>
      </c>
      <c r="N47">
        <v>0</v>
      </c>
      <c r="O47">
        <v>0</v>
      </c>
      <c r="P47">
        <v>0</v>
      </c>
      <c r="Q47">
        <v>2395.6</v>
      </c>
      <c r="R47">
        <v>2790.2</v>
      </c>
      <c r="S47">
        <v>2000</v>
      </c>
      <c r="T47">
        <v>789200</v>
      </c>
      <c r="U47" s="12">
        <v>0</v>
      </c>
      <c r="V47" s="12">
        <v>0</v>
      </c>
      <c r="W47">
        <v>789200</v>
      </c>
      <c r="X47">
        <v>791415</v>
      </c>
      <c r="Y47">
        <v>0</v>
      </c>
      <c r="Z47">
        <v>791415</v>
      </c>
      <c r="AA47">
        <v>789598.92247829994</v>
      </c>
      <c r="AB47" s="11">
        <v>-0.28066396350734923</v>
      </c>
    </row>
    <row r="48" spans="2:28">
      <c r="B48">
        <v>46</v>
      </c>
      <c r="C48" t="s">
        <v>73</v>
      </c>
      <c r="D48" t="s">
        <v>74</v>
      </c>
      <c r="E48" t="s">
        <v>8</v>
      </c>
      <c r="F48" t="s">
        <v>85</v>
      </c>
      <c r="G48" t="s">
        <v>8</v>
      </c>
      <c r="I48" t="s">
        <v>196</v>
      </c>
      <c r="J48" t="s">
        <v>87</v>
      </c>
      <c r="K48" t="s">
        <v>197</v>
      </c>
      <c r="L48">
        <v>68</v>
      </c>
      <c r="M48">
        <v>68</v>
      </c>
      <c r="N48">
        <v>0</v>
      </c>
      <c r="O48">
        <v>65</v>
      </c>
      <c r="P48">
        <v>0</v>
      </c>
      <c r="Q48">
        <v>644.70000000000005</v>
      </c>
      <c r="R48">
        <v>662.4</v>
      </c>
      <c r="S48">
        <v>1000</v>
      </c>
      <c r="T48">
        <v>17700</v>
      </c>
      <c r="U48" s="12">
        <v>0</v>
      </c>
      <c r="V48" s="12">
        <v>0</v>
      </c>
      <c r="W48">
        <v>17700</v>
      </c>
      <c r="X48">
        <v>321</v>
      </c>
      <c r="Y48">
        <v>15697.629000000001</v>
      </c>
      <c r="Z48">
        <v>16018.629000000001</v>
      </c>
      <c r="AA48">
        <v>17595.154876977154</v>
      </c>
      <c r="AB48" s="11">
        <v>9.4992711864406729</v>
      </c>
    </row>
    <row r="49" spans="2:28">
      <c r="B49">
        <v>47</v>
      </c>
      <c r="C49" t="s">
        <v>73</v>
      </c>
      <c r="D49" t="s">
        <v>74</v>
      </c>
      <c r="E49" t="s">
        <v>8</v>
      </c>
      <c r="F49" t="s">
        <v>85</v>
      </c>
      <c r="G49" t="s">
        <v>8</v>
      </c>
      <c r="I49" t="s">
        <v>198</v>
      </c>
      <c r="J49" t="s">
        <v>77</v>
      </c>
      <c r="K49" t="s">
        <v>199</v>
      </c>
      <c r="L49">
        <v>3330</v>
      </c>
      <c r="M49">
        <v>3330</v>
      </c>
      <c r="N49">
        <v>0</v>
      </c>
      <c r="O49">
        <v>0</v>
      </c>
      <c r="P49">
        <v>0</v>
      </c>
      <c r="Q49">
        <v>28422.6</v>
      </c>
      <c r="R49">
        <v>29327.4</v>
      </c>
      <c r="S49">
        <v>1000</v>
      </c>
      <c r="T49">
        <v>904800</v>
      </c>
      <c r="U49" s="12">
        <v>0</v>
      </c>
      <c r="V49" s="12">
        <v>199000</v>
      </c>
      <c r="W49">
        <v>705800</v>
      </c>
      <c r="X49">
        <v>643488.11</v>
      </c>
      <c r="Y49">
        <v>0</v>
      </c>
      <c r="Z49">
        <v>643488.11</v>
      </c>
      <c r="AA49">
        <v>705269.73914949584</v>
      </c>
      <c r="AB49" s="11">
        <v>8.8285477472371792</v>
      </c>
    </row>
    <row r="50" spans="2:28">
      <c r="B50">
        <v>48</v>
      </c>
      <c r="C50" t="s">
        <v>73</v>
      </c>
      <c r="D50" t="s">
        <v>74</v>
      </c>
      <c r="E50" t="s">
        <v>8</v>
      </c>
      <c r="F50" t="s">
        <v>75</v>
      </c>
      <c r="G50" t="s">
        <v>8</v>
      </c>
      <c r="I50" t="s">
        <v>200</v>
      </c>
      <c r="J50" t="s">
        <v>90</v>
      </c>
      <c r="K50" t="s">
        <v>201</v>
      </c>
      <c r="L50">
        <v>1247</v>
      </c>
      <c r="M50">
        <v>1247</v>
      </c>
      <c r="N50">
        <v>0</v>
      </c>
      <c r="O50">
        <v>14</v>
      </c>
      <c r="P50">
        <v>0</v>
      </c>
      <c r="Q50">
        <v>0</v>
      </c>
      <c r="R50">
        <v>5.0999999999999997E-2</v>
      </c>
      <c r="S50">
        <v>40000</v>
      </c>
      <c r="T50">
        <v>2040</v>
      </c>
      <c r="U50" s="12">
        <v>166266.53</v>
      </c>
      <c r="V50" s="12">
        <v>0</v>
      </c>
      <c r="W50">
        <v>168306.53</v>
      </c>
      <c r="X50">
        <v>163331</v>
      </c>
      <c r="Y50">
        <v>2935.53</v>
      </c>
      <c r="Z50">
        <v>166266.53</v>
      </c>
      <c r="AA50" t="e">
        <v>#VALUE!</v>
      </c>
      <c r="AB50" s="11">
        <v>1.2120741839309503</v>
      </c>
    </row>
    <row r="51" spans="2:28">
      <c r="B51">
        <v>49</v>
      </c>
      <c r="C51" t="s">
        <v>73</v>
      </c>
      <c r="D51" t="s">
        <v>74</v>
      </c>
      <c r="E51" t="s">
        <v>8</v>
      </c>
      <c r="F51" t="s">
        <v>75</v>
      </c>
      <c r="G51" t="s">
        <v>8</v>
      </c>
      <c r="I51" t="s">
        <v>202</v>
      </c>
      <c r="J51" t="s">
        <v>80</v>
      </c>
      <c r="K51" t="s">
        <v>203</v>
      </c>
      <c r="L51">
        <v>2801</v>
      </c>
      <c r="M51">
        <v>2801</v>
      </c>
      <c r="N51">
        <v>0</v>
      </c>
      <c r="O51">
        <v>0</v>
      </c>
      <c r="P51">
        <v>0</v>
      </c>
      <c r="Q51">
        <v>982.21900000000005</v>
      </c>
      <c r="R51">
        <v>1055.5170000000001</v>
      </c>
      <c r="S51">
        <v>20000</v>
      </c>
      <c r="T51">
        <v>1465960</v>
      </c>
      <c r="U51" s="12">
        <v>0</v>
      </c>
      <c r="V51" s="12">
        <v>590000</v>
      </c>
      <c r="W51">
        <v>875960</v>
      </c>
      <c r="X51">
        <v>838172.6</v>
      </c>
      <c r="Y51">
        <v>0</v>
      </c>
      <c r="Z51">
        <v>838172.6</v>
      </c>
      <c r="AA51">
        <v>866507.39170888031</v>
      </c>
      <c r="AB51" s="11">
        <v>4.3138271153933996</v>
      </c>
    </row>
    <row r="52" spans="2:28">
      <c r="B52">
        <v>50</v>
      </c>
      <c r="C52" t="s">
        <v>73</v>
      </c>
      <c r="D52" t="s">
        <v>74</v>
      </c>
      <c r="E52" t="s">
        <v>8</v>
      </c>
      <c r="F52" t="s">
        <v>99</v>
      </c>
      <c r="G52" t="s">
        <v>8</v>
      </c>
      <c r="I52" t="s">
        <v>204</v>
      </c>
      <c r="J52" t="s">
        <v>90</v>
      </c>
      <c r="K52" t="s">
        <v>205</v>
      </c>
      <c r="L52">
        <v>945</v>
      </c>
      <c r="M52">
        <v>945</v>
      </c>
      <c r="N52">
        <v>0</v>
      </c>
      <c r="O52">
        <v>0</v>
      </c>
      <c r="P52">
        <v>0</v>
      </c>
      <c r="Q52">
        <v>293.63499999999999</v>
      </c>
      <c r="R52">
        <v>301.61</v>
      </c>
      <c r="S52">
        <v>40000</v>
      </c>
      <c r="T52">
        <v>319000</v>
      </c>
      <c r="U52" s="12">
        <v>0</v>
      </c>
      <c r="V52" s="12">
        <v>138000</v>
      </c>
      <c r="W52">
        <v>181000</v>
      </c>
      <c r="X52">
        <v>168833.5</v>
      </c>
      <c r="Y52">
        <v>0</v>
      </c>
      <c r="Z52">
        <v>168833.5</v>
      </c>
      <c r="AA52">
        <v>180996.46226415096</v>
      </c>
      <c r="AB52" s="11">
        <v>6.7218232044198896</v>
      </c>
    </row>
    <row r="53" spans="2:28">
      <c r="B53">
        <v>51</v>
      </c>
      <c r="C53" t="s">
        <v>73</v>
      </c>
      <c r="D53" t="s">
        <v>74</v>
      </c>
      <c r="E53" t="s">
        <v>8</v>
      </c>
      <c r="F53" t="s">
        <v>99</v>
      </c>
      <c r="G53" t="s">
        <v>8</v>
      </c>
      <c r="I53" t="s">
        <v>206</v>
      </c>
      <c r="J53" t="s">
        <v>80</v>
      </c>
      <c r="K53" t="s">
        <v>207</v>
      </c>
      <c r="L53">
        <v>1</v>
      </c>
      <c r="M53">
        <v>1</v>
      </c>
      <c r="N53">
        <v>0</v>
      </c>
      <c r="O53">
        <v>0</v>
      </c>
      <c r="P53">
        <v>0</v>
      </c>
      <c r="Q53">
        <v>2319.3609999999999</v>
      </c>
      <c r="R53">
        <v>2319.3609999999999</v>
      </c>
      <c r="S53">
        <v>40000</v>
      </c>
      <c r="T53">
        <v>0</v>
      </c>
      <c r="U53" s="12">
        <v>2135100</v>
      </c>
      <c r="V53" s="12">
        <v>0</v>
      </c>
      <c r="W53">
        <v>2135100</v>
      </c>
      <c r="X53">
        <v>2135100</v>
      </c>
      <c r="Y53">
        <v>0</v>
      </c>
      <c r="Z53">
        <v>2135100</v>
      </c>
      <c r="AA53">
        <v>2145397.9099678458</v>
      </c>
      <c r="AB53" s="11">
        <v>0</v>
      </c>
    </row>
    <row r="54" spans="2:28">
      <c r="B54">
        <v>52</v>
      </c>
      <c r="C54" t="s">
        <v>73</v>
      </c>
      <c r="D54" t="s">
        <v>74</v>
      </c>
      <c r="E54" t="s">
        <v>8</v>
      </c>
      <c r="F54" t="s">
        <v>85</v>
      </c>
      <c r="G54" t="s">
        <v>8</v>
      </c>
      <c r="I54" t="s">
        <v>208</v>
      </c>
      <c r="J54" t="s">
        <v>87</v>
      </c>
      <c r="K54" t="s">
        <v>209</v>
      </c>
      <c r="L54">
        <v>244</v>
      </c>
      <c r="M54">
        <v>244</v>
      </c>
      <c r="N54">
        <v>0</v>
      </c>
      <c r="O54">
        <v>228</v>
      </c>
      <c r="P54">
        <v>0</v>
      </c>
      <c r="Q54">
        <v>2458.4</v>
      </c>
      <c r="R54">
        <v>2592.8000000000002</v>
      </c>
      <c r="S54">
        <v>1000</v>
      </c>
      <c r="T54">
        <v>134400</v>
      </c>
      <c r="U54" s="12">
        <v>0</v>
      </c>
      <c r="V54" s="12">
        <v>0</v>
      </c>
      <c r="W54">
        <v>134400</v>
      </c>
      <c r="X54">
        <v>2481</v>
      </c>
      <c r="Y54">
        <v>119150.92</v>
      </c>
      <c r="Z54">
        <v>121631.92</v>
      </c>
      <c r="AA54">
        <v>134385.06242404153</v>
      </c>
      <c r="AB54" s="11">
        <v>9.500059523809524</v>
      </c>
    </row>
    <row r="55" spans="2:28">
      <c r="B55">
        <v>53</v>
      </c>
      <c r="C55" t="s">
        <v>73</v>
      </c>
      <c r="D55" t="s">
        <v>74</v>
      </c>
      <c r="E55" t="s">
        <v>8</v>
      </c>
      <c r="F55" t="s">
        <v>106</v>
      </c>
      <c r="G55" t="s">
        <v>8</v>
      </c>
      <c r="I55" t="s">
        <v>210</v>
      </c>
      <c r="J55" t="s">
        <v>90</v>
      </c>
      <c r="K55" t="s">
        <v>211</v>
      </c>
      <c r="L55">
        <v>2328</v>
      </c>
      <c r="M55">
        <v>2328</v>
      </c>
      <c r="N55">
        <v>0</v>
      </c>
      <c r="O55">
        <v>47</v>
      </c>
      <c r="P55">
        <v>0</v>
      </c>
      <c r="Q55">
        <v>17388.599999999999</v>
      </c>
      <c r="R55">
        <v>17973.400000000001</v>
      </c>
      <c r="S55">
        <v>2000</v>
      </c>
      <c r="T55">
        <v>1169600</v>
      </c>
      <c r="U55" s="12">
        <v>0</v>
      </c>
      <c r="V55" s="12">
        <v>360000</v>
      </c>
      <c r="W55">
        <v>809600</v>
      </c>
      <c r="X55">
        <v>742606.8</v>
      </c>
      <c r="Y55">
        <v>10613.07</v>
      </c>
      <c r="Z55">
        <v>753219.87</v>
      </c>
      <c r="AA55">
        <v>809391.65054803353</v>
      </c>
      <c r="AB55" s="11">
        <v>6.9639488636363645</v>
      </c>
    </row>
    <row r="56" spans="2:28">
      <c r="B56">
        <v>54</v>
      </c>
      <c r="C56" t="s">
        <v>73</v>
      </c>
      <c r="D56" t="s">
        <v>74</v>
      </c>
      <c r="E56" t="s">
        <v>8</v>
      </c>
      <c r="F56" t="s">
        <v>106</v>
      </c>
      <c r="G56" t="s">
        <v>8</v>
      </c>
      <c r="I56" t="s">
        <v>212</v>
      </c>
      <c r="J56" t="s">
        <v>90</v>
      </c>
      <c r="K56" t="s">
        <v>213</v>
      </c>
      <c r="L56">
        <v>2634</v>
      </c>
      <c r="M56">
        <v>2634</v>
      </c>
      <c r="N56">
        <v>0</v>
      </c>
      <c r="O56">
        <v>18</v>
      </c>
      <c r="P56">
        <v>0</v>
      </c>
      <c r="Q56">
        <v>385.98899999999998</v>
      </c>
      <c r="R56">
        <v>401.37299999999999</v>
      </c>
      <c r="S56">
        <v>40000</v>
      </c>
      <c r="T56">
        <v>615360</v>
      </c>
      <c r="U56" s="12">
        <v>0</v>
      </c>
      <c r="V56" s="12">
        <v>65000</v>
      </c>
      <c r="W56">
        <v>550360</v>
      </c>
      <c r="X56">
        <v>512678.40000000002</v>
      </c>
      <c r="Y56">
        <v>4064.58</v>
      </c>
      <c r="Z56">
        <v>516742.98</v>
      </c>
      <c r="AA56">
        <v>550136.25039923342</v>
      </c>
      <c r="AB56" s="11">
        <v>6.1081873682680463</v>
      </c>
    </row>
    <row r="57" spans="2:28">
      <c r="B57">
        <v>55</v>
      </c>
      <c r="C57" t="s">
        <v>73</v>
      </c>
      <c r="D57" t="s">
        <v>74</v>
      </c>
      <c r="E57" t="s">
        <v>8</v>
      </c>
      <c r="F57" t="s">
        <v>106</v>
      </c>
      <c r="G57" t="s">
        <v>8</v>
      </c>
      <c r="I57" t="s">
        <v>214</v>
      </c>
      <c r="J57" t="s">
        <v>90</v>
      </c>
      <c r="K57" t="s">
        <v>215</v>
      </c>
      <c r="L57">
        <v>2120</v>
      </c>
      <c r="M57">
        <v>2120</v>
      </c>
      <c r="N57">
        <v>0</v>
      </c>
      <c r="O57">
        <v>2</v>
      </c>
      <c r="P57">
        <v>0</v>
      </c>
      <c r="Q57">
        <v>13165</v>
      </c>
      <c r="R57">
        <v>13424.3</v>
      </c>
      <c r="S57">
        <v>2000</v>
      </c>
      <c r="T57">
        <v>518600</v>
      </c>
      <c r="U57" s="12">
        <v>0</v>
      </c>
      <c r="V57" s="12">
        <v>121000</v>
      </c>
      <c r="W57">
        <v>397600</v>
      </c>
      <c r="X57">
        <v>372219.35</v>
      </c>
      <c r="Y57">
        <v>451.62</v>
      </c>
      <c r="Z57">
        <v>372670.97</v>
      </c>
      <c r="AA57">
        <v>396796.17759795568</v>
      </c>
      <c r="AB57" s="11">
        <v>6.2698767605633883</v>
      </c>
    </row>
    <row r="58" spans="2:28">
      <c r="B58">
        <v>56</v>
      </c>
      <c r="C58" t="s">
        <v>73</v>
      </c>
      <c r="D58" t="s">
        <v>74</v>
      </c>
      <c r="E58" t="s">
        <v>8</v>
      </c>
      <c r="F58" t="s">
        <v>82</v>
      </c>
      <c r="G58" t="s">
        <v>8</v>
      </c>
      <c r="I58" t="s">
        <v>216</v>
      </c>
      <c r="J58" t="s">
        <v>80</v>
      </c>
      <c r="K58" t="s">
        <v>217</v>
      </c>
      <c r="L58">
        <v>0</v>
      </c>
      <c r="M58">
        <v>0</v>
      </c>
      <c r="N58">
        <v>0</v>
      </c>
      <c r="O58">
        <v>0</v>
      </c>
      <c r="P58">
        <v>0</v>
      </c>
      <c r="Q58">
        <v>1113.962</v>
      </c>
      <c r="R58">
        <v>1174.4290000000001</v>
      </c>
      <c r="S58">
        <v>40000</v>
      </c>
      <c r="T58">
        <v>2418680</v>
      </c>
      <c r="U58" s="12">
        <v>0</v>
      </c>
      <c r="V58" s="12">
        <v>0</v>
      </c>
      <c r="W58">
        <v>2418680</v>
      </c>
      <c r="X58">
        <v>0</v>
      </c>
      <c r="Y58">
        <v>0</v>
      </c>
      <c r="Z58">
        <v>0</v>
      </c>
      <c r="AA58" t="e">
        <v>#DIV/0!</v>
      </c>
      <c r="AB58" s="11">
        <v>100</v>
      </c>
    </row>
    <row r="59" spans="2:28">
      <c r="B59">
        <v>57</v>
      </c>
      <c r="C59" t="s">
        <v>73</v>
      </c>
      <c r="D59" t="s">
        <v>74</v>
      </c>
      <c r="E59" t="s">
        <v>8</v>
      </c>
      <c r="F59" t="s">
        <v>75</v>
      </c>
      <c r="G59" t="s">
        <v>8</v>
      </c>
      <c r="I59" t="s">
        <v>218</v>
      </c>
      <c r="J59" t="s">
        <v>77</v>
      </c>
      <c r="K59" t="s">
        <v>219</v>
      </c>
      <c r="L59">
        <v>2420</v>
      </c>
      <c r="M59">
        <v>2420</v>
      </c>
      <c r="N59">
        <v>0</v>
      </c>
      <c r="O59">
        <v>0</v>
      </c>
      <c r="P59">
        <v>0</v>
      </c>
      <c r="Q59">
        <v>544.88199999999995</v>
      </c>
      <c r="R59">
        <v>556.25800000000004</v>
      </c>
      <c r="S59">
        <v>40000</v>
      </c>
      <c r="T59">
        <v>455040</v>
      </c>
      <c r="U59" s="12">
        <v>0</v>
      </c>
      <c r="V59" s="12">
        <v>82000</v>
      </c>
      <c r="W59">
        <v>373040</v>
      </c>
      <c r="X59">
        <v>345893.95</v>
      </c>
      <c r="Y59">
        <v>0</v>
      </c>
      <c r="Z59">
        <v>345893.95</v>
      </c>
      <c r="AA59">
        <v>372971.69506146217</v>
      </c>
      <c r="AB59" s="11">
        <v>7.2769810208020562</v>
      </c>
    </row>
    <row r="60" spans="2:28">
      <c r="B60">
        <v>58</v>
      </c>
      <c r="C60" t="s">
        <v>73</v>
      </c>
      <c r="D60" t="s">
        <v>74</v>
      </c>
      <c r="E60" t="s">
        <v>8</v>
      </c>
      <c r="F60" t="s">
        <v>75</v>
      </c>
      <c r="G60" t="s">
        <v>8</v>
      </c>
      <c r="I60" t="s">
        <v>220</v>
      </c>
      <c r="J60" t="s">
        <v>80</v>
      </c>
      <c r="K60" t="s">
        <v>221</v>
      </c>
      <c r="L60">
        <v>303</v>
      </c>
      <c r="M60">
        <v>303</v>
      </c>
      <c r="N60">
        <v>0</v>
      </c>
      <c r="O60">
        <v>0</v>
      </c>
      <c r="P60">
        <v>0</v>
      </c>
      <c r="Q60">
        <v>1868.1610000000001</v>
      </c>
      <c r="R60">
        <v>1905.866</v>
      </c>
      <c r="S60">
        <v>40000</v>
      </c>
      <c r="T60">
        <v>1508200</v>
      </c>
      <c r="U60" s="12">
        <v>85000</v>
      </c>
      <c r="V60" s="12">
        <v>0</v>
      </c>
      <c r="W60">
        <v>1593200</v>
      </c>
      <c r="X60">
        <v>1567891.5</v>
      </c>
      <c r="Y60">
        <v>0</v>
      </c>
      <c r="Z60">
        <v>1567891.5</v>
      </c>
      <c r="AA60">
        <v>1593547.616627706</v>
      </c>
      <c r="AB60" s="11">
        <v>1.5885325131810193</v>
      </c>
    </row>
    <row r="61" spans="2:28">
      <c r="B61">
        <v>59</v>
      </c>
      <c r="C61" t="s">
        <v>73</v>
      </c>
      <c r="D61" t="s">
        <v>74</v>
      </c>
      <c r="E61" t="s">
        <v>8</v>
      </c>
      <c r="F61" t="s">
        <v>75</v>
      </c>
      <c r="G61" t="s">
        <v>8</v>
      </c>
      <c r="I61" t="s">
        <v>222</v>
      </c>
      <c r="J61" t="s">
        <v>90</v>
      </c>
      <c r="K61" t="s">
        <v>223</v>
      </c>
      <c r="L61">
        <v>1902</v>
      </c>
      <c r="M61">
        <v>1902</v>
      </c>
      <c r="N61">
        <v>0</v>
      </c>
      <c r="O61">
        <v>103</v>
      </c>
      <c r="P61">
        <v>0</v>
      </c>
      <c r="Q61">
        <v>893.13300000000004</v>
      </c>
      <c r="R61">
        <v>911.43499999999995</v>
      </c>
      <c r="S61">
        <v>20000</v>
      </c>
      <c r="T61">
        <v>366040</v>
      </c>
      <c r="U61" s="12">
        <v>0</v>
      </c>
      <c r="V61" s="12">
        <v>65000</v>
      </c>
      <c r="W61">
        <v>301040</v>
      </c>
      <c r="X61">
        <v>255910</v>
      </c>
      <c r="Y61">
        <v>21363.434000000001</v>
      </c>
      <c r="Z61">
        <v>277273.43400000001</v>
      </c>
      <c r="AA61">
        <v>300697.79199652968</v>
      </c>
      <c r="AB61" s="11">
        <v>7.8948199574807312</v>
      </c>
    </row>
    <row r="62" spans="2:28">
      <c r="B62">
        <v>60</v>
      </c>
      <c r="C62" t="s">
        <v>73</v>
      </c>
      <c r="D62" t="s">
        <v>74</v>
      </c>
      <c r="E62" t="s">
        <v>8</v>
      </c>
      <c r="F62" t="s">
        <v>82</v>
      </c>
      <c r="G62" t="s">
        <v>8</v>
      </c>
      <c r="I62" t="s">
        <v>224</v>
      </c>
      <c r="J62" t="s">
        <v>90</v>
      </c>
      <c r="K62" t="s">
        <v>225</v>
      </c>
      <c r="L62">
        <v>1759</v>
      </c>
      <c r="M62">
        <v>1759</v>
      </c>
      <c r="N62">
        <v>0</v>
      </c>
      <c r="O62">
        <v>0</v>
      </c>
      <c r="P62">
        <v>0</v>
      </c>
      <c r="Q62">
        <v>1694.4770000000001</v>
      </c>
      <c r="R62">
        <v>1720.5840000000001</v>
      </c>
      <c r="S62">
        <v>40000</v>
      </c>
      <c r="T62">
        <v>1044280</v>
      </c>
      <c r="U62" s="12">
        <v>0</v>
      </c>
      <c r="V62" s="12">
        <v>0</v>
      </c>
      <c r="W62">
        <v>1044280</v>
      </c>
      <c r="X62">
        <v>1004844.25</v>
      </c>
      <c r="Y62">
        <v>0</v>
      </c>
      <c r="Z62">
        <v>1004844.25</v>
      </c>
      <c r="AA62">
        <v>1032621.7757681636</v>
      </c>
      <c r="AB62" s="11">
        <v>3.7763578733672962</v>
      </c>
    </row>
    <row r="63" spans="2:28">
      <c r="B63">
        <v>61</v>
      </c>
      <c r="C63" t="s">
        <v>73</v>
      </c>
      <c r="D63" t="s">
        <v>74</v>
      </c>
      <c r="E63" t="s">
        <v>8</v>
      </c>
      <c r="F63" t="s">
        <v>75</v>
      </c>
      <c r="G63" t="s">
        <v>8</v>
      </c>
      <c r="I63" t="s">
        <v>233</v>
      </c>
      <c r="J63" t="s">
        <v>87</v>
      </c>
      <c r="K63" t="s">
        <v>234</v>
      </c>
      <c r="L63">
        <v>168</v>
      </c>
      <c r="M63">
        <v>168</v>
      </c>
      <c r="N63">
        <v>0</v>
      </c>
      <c r="O63">
        <v>167</v>
      </c>
      <c r="P63">
        <v>0</v>
      </c>
      <c r="Q63">
        <v>52.661999999999999</v>
      </c>
      <c r="R63">
        <v>53.731999999999999</v>
      </c>
      <c r="S63">
        <v>40000</v>
      </c>
      <c r="T63">
        <v>42800</v>
      </c>
      <c r="U63" s="12">
        <v>0</v>
      </c>
      <c r="V63" s="12">
        <v>0</v>
      </c>
      <c r="W63">
        <v>42800</v>
      </c>
      <c r="X63">
        <v>0</v>
      </c>
      <c r="Y63">
        <v>38860.345000000001</v>
      </c>
      <c r="Z63">
        <v>38860.345000000001</v>
      </c>
      <c r="AA63">
        <v>42968.094869526758</v>
      </c>
      <c r="AB63" s="11">
        <v>9.2048014018691564</v>
      </c>
    </row>
    <row r="64" spans="2:28">
      <c r="B64">
        <v>62</v>
      </c>
      <c r="C64" t="s">
        <v>73</v>
      </c>
      <c r="D64" t="s">
        <v>74</v>
      </c>
      <c r="E64" t="s">
        <v>8</v>
      </c>
      <c r="F64" t="s">
        <v>75</v>
      </c>
      <c r="G64" t="s">
        <v>8</v>
      </c>
      <c r="I64" t="s">
        <v>235</v>
      </c>
      <c r="J64" t="s">
        <v>80</v>
      </c>
      <c r="K64" t="s">
        <v>236</v>
      </c>
      <c r="L64">
        <v>1</v>
      </c>
      <c r="M64">
        <v>1</v>
      </c>
      <c r="N64">
        <v>0</v>
      </c>
      <c r="O64">
        <v>0</v>
      </c>
      <c r="P64">
        <v>0</v>
      </c>
      <c r="Q64">
        <v>1496.2819999999999</v>
      </c>
      <c r="R64">
        <v>1521.7940000000001</v>
      </c>
      <c r="S64">
        <v>40000</v>
      </c>
      <c r="T64">
        <v>1020480</v>
      </c>
      <c r="U64" s="12">
        <v>0</v>
      </c>
      <c r="V64" s="12">
        <v>0</v>
      </c>
      <c r="W64">
        <v>1020480</v>
      </c>
      <c r="X64">
        <v>1024010</v>
      </c>
      <c r="Y64">
        <v>0</v>
      </c>
      <c r="Z64">
        <v>1024010</v>
      </c>
      <c r="AA64">
        <v>1016185.3726307432</v>
      </c>
      <c r="AB64" s="11">
        <v>-0.34591564753841331</v>
      </c>
    </row>
    <row r="65" spans="2:28">
      <c r="B65">
        <v>63</v>
      </c>
      <c r="C65" t="s">
        <v>73</v>
      </c>
      <c r="D65" t="s">
        <v>74</v>
      </c>
      <c r="E65" t="s">
        <v>8</v>
      </c>
      <c r="F65" t="s">
        <v>75</v>
      </c>
      <c r="G65" t="s">
        <v>8</v>
      </c>
      <c r="I65" t="s">
        <v>237</v>
      </c>
      <c r="J65" t="s">
        <v>80</v>
      </c>
      <c r="K65" t="s">
        <v>238</v>
      </c>
      <c r="L65">
        <v>1</v>
      </c>
      <c r="M65">
        <v>1</v>
      </c>
      <c r="N65">
        <v>0</v>
      </c>
      <c r="O65">
        <v>0</v>
      </c>
      <c r="P65">
        <v>0</v>
      </c>
      <c r="Q65">
        <v>1698.866</v>
      </c>
      <c r="R65">
        <v>1733.3240000000001</v>
      </c>
      <c r="S65">
        <v>20000</v>
      </c>
      <c r="T65">
        <v>689160</v>
      </c>
      <c r="U65" s="12">
        <v>0</v>
      </c>
      <c r="V65" s="12">
        <v>0</v>
      </c>
      <c r="W65">
        <v>689160</v>
      </c>
      <c r="X65">
        <v>700000</v>
      </c>
      <c r="Y65">
        <v>0</v>
      </c>
      <c r="Z65">
        <v>700000</v>
      </c>
      <c r="AA65">
        <v>704792.58960934356</v>
      </c>
      <c r="AB65" s="11">
        <v>-1.5729293632828372</v>
      </c>
    </row>
    <row r="66" spans="2:28">
      <c r="B66">
        <v>64</v>
      </c>
      <c r="C66" t="s">
        <v>73</v>
      </c>
      <c r="D66" t="s">
        <v>74</v>
      </c>
      <c r="E66" t="s">
        <v>8</v>
      </c>
      <c r="F66" t="s">
        <v>75</v>
      </c>
      <c r="G66" t="s">
        <v>8</v>
      </c>
      <c r="I66" t="s">
        <v>239</v>
      </c>
      <c r="J66" t="s">
        <v>80</v>
      </c>
      <c r="K66" t="s">
        <v>240</v>
      </c>
      <c r="L66">
        <v>1</v>
      </c>
      <c r="M66">
        <v>1</v>
      </c>
      <c r="N66">
        <v>0</v>
      </c>
      <c r="O66">
        <v>0</v>
      </c>
      <c r="P66">
        <v>0</v>
      </c>
      <c r="Q66">
        <v>3328</v>
      </c>
      <c r="R66">
        <v>3644.4</v>
      </c>
      <c r="S66">
        <v>2000</v>
      </c>
      <c r="T66">
        <v>632800</v>
      </c>
      <c r="U66" s="12">
        <v>0</v>
      </c>
      <c r="V66" s="12">
        <v>0</v>
      </c>
      <c r="W66">
        <v>632800</v>
      </c>
      <c r="X66">
        <v>638062.5</v>
      </c>
      <c r="Y66">
        <v>0</v>
      </c>
      <c r="Z66">
        <v>638062.5</v>
      </c>
      <c r="AA66">
        <v>635583.72347843414</v>
      </c>
      <c r="AB66" s="11">
        <v>-0.8316213653603034</v>
      </c>
    </row>
    <row r="67" spans="2:28">
      <c r="B67">
        <v>65</v>
      </c>
      <c r="C67" t="s">
        <v>73</v>
      </c>
      <c r="D67" t="s">
        <v>74</v>
      </c>
      <c r="E67" t="s">
        <v>8</v>
      </c>
      <c r="F67" t="s">
        <v>99</v>
      </c>
      <c r="G67" t="s">
        <v>8</v>
      </c>
      <c r="I67" t="s">
        <v>241</v>
      </c>
      <c r="J67" t="s">
        <v>80</v>
      </c>
      <c r="K67" t="s">
        <v>242</v>
      </c>
      <c r="L67">
        <v>43</v>
      </c>
      <c r="M67">
        <v>43</v>
      </c>
      <c r="N67">
        <v>0</v>
      </c>
      <c r="O67">
        <v>0</v>
      </c>
      <c r="P67">
        <v>0</v>
      </c>
      <c r="Q67">
        <v>2218.2890000000002</v>
      </c>
      <c r="R67">
        <v>2238.7289999999998</v>
      </c>
      <c r="S67">
        <v>40000</v>
      </c>
      <c r="T67">
        <v>817600</v>
      </c>
      <c r="U67" s="12">
        <v>350000</v>
      </c>
      <c r="V67" s="12">
        <v>0</v>
      </c>
      <c r="W67">
        <v>1167600</v>
      </c>
      <c r="X67">
        <v>1136984.25</v>
      </c>
      <c r="Y67">
        <v>0</v>
      </c>
      <c r="Z67">
        <v>1136984.25</v>
      </c>
      <c r="AA67">
        <v>1168895.0858435284</v>
      </c>
      <c r="AB67" s="11">
        <v>2.6221094552929083</v>
      </c>
    </row>
    <row r="68" spans="2:28">
      <c r="B68">
        <v>66</v>
      </c>
      <c r="C68" t="s">
        <v>73</v>
      </c>
      <c r="D68" t="s">
        <v>74</v>
      </c>
      <c r="E68" t="s">
        <v>8</v>
      </c>
      <c r="F68" t="s">
        <v>99</v>
      </c>
      <c r="G68" t="s">
        <v>8</v>
      </c>
      <c r="I68" t="s">
        <v>243</v>
      </c>
      <c r="J68" t="s">
        <v>80</v>
      </c>
      <c r="K68" t="s">
        <v>244</v>
      </c>
      <c r="L68">
        <v>1</v>
      </c>
      <c r="M68">
        <v>1</v>
      </c>
      <c r="N68">
        <v>0</v>
      </c>
      <c r="O68">
        <v>0</v>
      </c>
      <c r="P68">
        <v>0</v>
      </c>
      <c r="Q68">
        <v>1765.2059999999999</v>
      </c>
      <c r="R68">
        <v>1792.539</v>
      </c>
      <c r="S68">
        <v>40000</v>
      </c>
      <c r="T68">
        <v>1093320</v>
      </c>
      <c r="U68" s="12">
        <v>0</v>
      </c>
      <c r="V68" s="12">
        <v>0</v>
      </c>
      <c r="W68">
        <v>1093320</v>
      </c>
      <c r="X68">
        <v>1097750</v>
      </c>
      <c r="Y68">
        <v>0</v>
      </c>
      <c r="Z68">
        <v>1097750</v>
      </c>
      <c r="AA68">
        <v>1093703.2977981467</v>
      </c>
      <c r="AB68" s="11">
        <v>-0.40518786814473345</v>
      </c>
    </row>
    <row r="69" spans="2:28">
      <c r="B69">
        <v>67</v>
      </c>
      <c r="C69" t="s">
        <v>73</v>
      </c>
      <c r="D69" t="s">
        <v>74</v>
      </c>
      <c r="E69" t="s">
        <v>8</v>
      </c>
      <c r="F69" t="s">
        <v>99</v>
      </c>
      <c r="G69" t="s">
        <v>8</v>
      </c>
      <c r="I69" t="s">
        <v>245</v>
      </c>
      <c r="J69" t="s">
        <v>80</v>
      </c>
      <c r="K69" t="s">
        <v>246</v>
      </c>
      <c r="L69">
        <v>198</v>
      </c>
      <c r="M69">
        <v>198</v>
      </c>
      <c r="N69">
        <v>0</v>
      </c>
      <c r="O69">
        <v>2</v>
      </c>
      <c r="P69">
        <v>0</v>
      </c>
      <c r="Q69">
        <v>2201.6770000000001</v>
      </c>
      <c r="R69">
        <v>2236.0830000000001</v>
      </c>
      <c r="S69">
        <v>40000</v>
      </c>
      <c r="T69">
        <v>1376240</v>
      </c>
      <c r="U69" s="12">
        <v>0</v>
      </c>
      <c r="V69" s="12">
        <v>59000</v>
      </c>
      <c r="W69">
        <v>1317240</v>
      </c>
      <c r="X69">
        <v>1255450.7</v>
      </c>
      <c r="Y69">
        <v>451.62</v>
      </c>
      <c r="Z69">
        <v>1255902.32</v>
      </c>
      <c r="AA69">
        <v>1316459.4549266249</v>
      </c>
      <c r="AB69" s="11">
        <v>4.6565303209741531</v>
      </c>
    </row>
    <row r="70" spans="2:28">
      <c r="B70">
        <v>68</v>
      </c>
      <c r="C70" t="s">
        <v>73</v>
      </c>
      <c r="D70" t="s">
        <v>74</v>
      </c>
      <c r="E70" t="s">
        <v>8</v>
      </c>
      <c r="F70" t="s">
        <v>82</v>
      </c>
      <c r="G70" t="s">
        <v>8</v>
      </c>
      <c r="I70" t="s">
        <v>247</v>
      </c>
      <c r="J70" t="s">
        <v>80</v>
      </c>
      <c r="K70" t="s">
        <v>248</v>
      </c>
      <c r="L70">
        <v>2</v>
      </c>
      <c r="M70">
        <v>2</v>
      </c>
      <c r="N70">
        <v>0</v>
      </c>
      <c r="O70">
        <v>0</v>
      </c>
      <c r="P70">
        <v>0</v>
      </c>
      <c r="Q70">
        <v>52688.3</v>
      </c>
      <c r="R70">
        <v>53314.3</v>
      </c>
      <c r="S70">
        <v>2000</v>
      </c>
      <c r="T70">
        <v>1252000</v>
      </c>
      <c r="U70" s="12">
        <v>0</v>
      </c>
      <c r="V70" s="12">
        <v>0</v>
      </c>
      <c r="W70">
        <v>1252000</v>
      </c>
      <c r="X70">
        <v>1257650</v>
      </c>
      <c r="Y70">
        <v>0</v>
      </c>
      <c r="Z70">
        <v>1257650</v>
      </c>
      <c r="AA70">
        <v>1259160.9931918301</v>
      </c>
      <c r="AB70" s="11">
        <v>-0.4512779552715655</v>
      </c>
    </row>
    <row r="71" spans="2:28">
      <c r="B71">
        <v>69</v>
      </c>
      <c r="C71" t="s">
        <v>73</v>
      </c>
      <c r="D71" t="s">
        <v>74</v>
      </c>
      <c r="E71" t="s">
        <v>8</v>
      </c>
      <c r="F71" t="s">
        <v>75</v>
      </c>
      <c r="G71" t="s">
        <v>8</v>
      </c>
      <c r="I71" t="s">
        <v>249</v>
      </c>
      <c r="J71" t="s">
        <v>90</v>
      </c>
      <c r="K71" t="s">
        <v>250</v>
      </c>
      <c r="L71">
        <v>1446</v>
      </c>
      <c r="M71">
        <v>1446</v>
      </c>
      <c r="N71">
        <v>0</v>
      </c>
      <c r="O71">
        <v>0</v>
      </c>
      <c r="P71">
        <v>0</v>
      </c>
      <c r="Q71">
        <v>553.09500000000003</v>
      </c>
      <c r="R71">
        <v>564.57899999999995</v>
      </c>
      <c r="S71">
        <v>40000</v>
      </c>
      <c r="T71">
        <v>459360</v>
      </c>
      <c r="U71" s="12">
        <v>211760</v>
      </c>
      <c r="V71" s="12">
        <v>0</v>
      </c>
      <c r="W71">
        <v>671120</v>
      </c>
      <c r="X71">
        <v>629579.69999999995</v>
      </c>
      <c r="Y71">
        <v>0</v>
      </c>
      <c r="Z71">
        <v>629579.69999999995</v>
      </c>
      <c r="AA71">
        <v>671122.16181643738</v>
      </c>
      <c r="AB71" s="11">
        <v>6.1896978185719469</v>
      </c>
    </row>
    <row r="72" spans="2:28">
      <c r="B72">
        <v>70</v>
      </c>
      <c r="C72" t="s">
        <v>73</v>
      </c>
      <c r="D72" t="s">
        <v>74</v>
      </c>
      <c r="E72" t="s">
        <v>8</v>
      </c>
      <c r="F72" t="s">
        <v>99</v>
      </c>
      <c r="G72" t="s">
        <v>8</v>
      </c>
      <c r="I72" t="s">
        <v>251</v>
      </c>
      <c r="J72" t="s">
        <v>80</v>
      </c>
      <c r="K72" t="s">
        <v>252</v>
      </c>
      <c r="L72">
        <v>47</v>
      </c>
      <c r="M72">
        <v>47</v>
      </c>
      <c r="N72">
        <v>0</v>
      </c>
      <c r="O72">
        <v>0</v>
      </c>
      <c r="P72">
        <v>0</v>
      </c>
      <c r="Q72">
        <v>10585.6</v>
      </c>
      <c r="R72">
        <v>11236</v>
      </c>
      <c r="S72">
        <v>2000</v>
      </c>
      <c r="T72">
        <v>1300800</v>
      </c>
      <c r="U72" s="12">
        <v>0</v>
      </c>
      <c r="V72" s="12">
        <v>232000</v>
      </c>
      <c r="W72">
        <v>1068800</v>
      </c>
      <c r="X72">
        <v>1027257.25</v>
      </c>
      <c r="Y72">
        <v>0</v>
      </c>
      <c r="Z72">
        <v>1027257.25</v>
      </c>
      <c r="AA72">
        <v>1068612.5559138665</v>
      </c>
      <c r="AB72" s="11">
        <v>3.8868590943113768</v>
      </c>
    </row>
    <row r="73" spans="2:28">
      <c r="B73">
        <v>71</v>
      </c>
      <c r="C73" t="s">
        <v>73</v>
      </c>
      <c r="D73" t="s">
        <v>74</v>
      </c>
      <c r="E73" t="s">
        <v>8</v>
      </c>
      <c r="F73" t="s">
        <v>82</v>
      </c>
      <c r="G73" t="s">
        <v>8</v>
      </c>
      <c r="I73" t="s">
        <v>253</v>
      </c>
      <c r="J73" t="s">
        <v>80</v>
      </c>
      <c r="K73" t="s">
        <v>254</v>
      </c>
      <c r="L73">
        <v>98</v>
      </c>
      <c r="M73">
        <v>98</v>
      </c>
      <c r="N73">
        <v>0</v>
      </c>
      <c r="O73">
        <v>0</v>
      </c>
      <c r="P73">
        <v>0</v>
      </c>
      <c r="Q73">
        <v>2061.5889999999999</v>
      </c>
      <c r="R73">
        <v>2100.1419999999998</v>
      </c>
      <c r="S73">
        <v>40000</v>
      </c>
      <c r="T73">
        <v>1542120</v>
      </c>
      <c r="U73" s="12">
        <v>0</v>
      </c>
      <c r="V73" s="12">
        <v>154000</v>
      </c>
      <c r="W73">
        <v>1388120</v>
      </c>
      <c r="X73">
        <v>1337867.25</v>
      </c>
      <c r="Y73">
        <v>0</v>
      </c>
      <c r="Z73">
        <v>1337867.25</v>
      </c>
      <c r="AA73">
        <v>1387253.4736623806</v>
      </c>
      <c r="AB73" s="11">
        <v>3.6202021439068672</v>
      </c>
    </row>
    <row r="74" spans="2:28">
      <c r="B74">
        <v>72</v>
      </c>
      <c r="C74" t="s">
        <v>73</v>
      </c>
      <c r="D74" t="s">
        <v>74</v>
      </c>
      <c r="E74" t="s">
        <v>8</v>
      </c>
      <c r="F74" t="s">
        <v>82</v>
      </c>
      <c r="G74" t="s">
        <v>8</v>
      </c>
      <c r="I74" t="s">
        <v>255</v>
      </c>
      <c r="J74" t="s">
        <v>90</v>
      </c>
      <c r="K74" t="s">
        <v>256</v>
      </c>
      <c r="L74">
        <v>1623</v>
      </c>
      <c r="M74">
        <v>1623</v>
      </c>
      <c r="N74">
        <v>0</v>
      </c>
      <c r="O74">
        <v>0</v>
      </c>
      <c r="P74">
        <v>0</v>
      </c>
      <c r="Q74">
        <v>428.49799999999999</v>
      </c>
      <c r="R74">
        <v>434.048</v>
      </c>
      <c r="S74">
        <v>20000</v>
      </c>
      <c r="T74">
        <v>111000</v>
      </c>
      <c r="U74" s="12">
        <v>162000</v>
      </c>
      <c r="V74" s="12">
        <v>0</v>
      </c>
      <c r="W74">
        <v>273000</v>
      </c>
      <c r="X74">
        <v>255195.2</v>
      </c>
      <c r="Y74">
        <v>0</v>
      </c>
      <c r="Z74">
        <v>255195.2</v>
      </c>
      <c r="AA74">
        <v>268513.46801346802</v>
      </c>
      <c r="AB74" s="11">
        <v>6.5219047619047581</v>
      </c>
    </row>
    <row r="75" spans="2:28">
      <c r="B75">
        <v>73</v>
      </c>
      <c r="C75" t="s">
        <v>73</v>
      </c>
      <c r="D75" t="s">
        <v>74</v>
      </c>
      <c r="E75" t="s">
        <v>8</v>
      </c>
      <c r="F75" t="s">
        <v>92</v>
      </c>
      <c r="G75" t="s">
        <v>8</v>
      </c>
      <c r="I75" t="s">
        <v>257</v>
      </c>
      <c r="J75" t="s">
        <v>87</v>
      </c>
      <c r="K75" t="s">
        <v>258</v>
      </c>
      <c r="L75">
        <v>46</v>
      </c>
      <c r="M75">
        <v>46</v>
      </c>
      <c r="N75">
        <v>0</v>
      </c>
      <c r="O75">
        <v>46</v>
      </c>
      <c r="P75">
        <v>0</v>
      </c>
      <c r="Q75">
        <v>193.6</v>
      </c>
      <c r="R75">
        <v>201</v>
      </c>
      <c r="S75">
        <v>2000</v>
      </c>
      <c r="T75">
        <v>14800</v>
      </c>
      <c r="U75" s="12">
        <v>0</v>
      </c>
      <c r="V75" s="12">
        <v>0</v>
      </c>
      <c r="W75">
        <v>14800</v>
      </c>
      <c r="X75">
        <v>0</v>
      </c>
      <c r="Y75">
        <v>13394.125</v>
      </c>
      <c r="Z75">
        <v>13394.125</v>
      </c>
      <c r="AA75">
        <v>14813.232691882327</v>
      </c>
      <c r="AB75" s="11">
        <v>9.4991554054054053</v>
      </c>
    </row>
    <row r="76" spans="2:28">
      <c r="B76">
        <v>74</v>
      </c>
      <c r="C76" t="s">
        <v>73</v>
      </c>
      <c r="D76" t="s">
        <v>74</v>
      </c>
      <c r="E76" t="s">
        <v>8</v>
      </c>
      <c r="F76" t="s">
        <v>75</v>
      </c>
      <c r="G76" t="s">
        <v>8</v>
      </c>
      <c r="I76" t="s">
        <v>259</v>
      </c>
      <c r="J76" t="s">
        <v>90</v>
      </c>
      <c r="K76" t="s">
        <v>260</v>
      </c>
      <c r="L76">
        <v>201</v>
      </c>
      <c r="M76">
        <v>201</v>
      </c>
      <c r="N76">
        <v>0</v>
      </c>
      <c r="O76">
        <v>0</v>
      </c>
      <c r="P76">
        <v>0</v>
      </c>
      <c r="Q76">
        <v>717.774</v>
      </c>
      <c r="R76">
        <v>725.57100000000003</v>
      </c>
      <c r="S76">
        <v>40000</v>
      </c>
      <c r="T76">
        <v>311880</v>
      </c>
      <c r="U76" s="12">
        <v>0</v>
      </c>
      <c r="V76" s="12">
        <v>289000</v>
      </c>
      <c r="W76">
        <v>22880</v>
      </c>
      <c r="X76">
        <v>21070</v>
      </c>
      <c r="Y76">
        <v>0</v>
      </c>
      <c r="Z76">
        <v>21070</v>
      </c>
      <c r="AA76">
        <v>22481.860862142552</v>
      </c>
      <c r="AB76" s="11">
        <v>7.9108391608391617</v>
      </c>
    </row>
    <row r="77" spans="2:28">
      <c r="B77">
        <v>75</v>
      </c>
      <c r="C77" t="s">
        <v>73</v>
      </c>
      <c r="D77" t="s">
        <v>74</v>
      </c>
      <c r="E77" t="s">
        <v>8</v>
      </c>
      <c r="F77" t="s">
        <v>99</v>
      </c>
      <c r="G77" t="s">
        <v>8</v>
      </c>
      <c r="I77" t="s">
        <v>261</v>
      </c>
      <c r="J77" t="s">
        <v>80</v>
      </c>
      <c r="K77" t="s">
        <v>262</v>
      </c>
      <c r="L77">
        <v>27</v>
      </c>
      <c r="M77">
        <v>27</v>
      </c>
      <c r="N77">
        <v>0</v>
      </c>
      <c r="O77">
        <v>0</v>
      </c>
      <c r="P77">
        <v>0</v>
      </c>
      <c r="Q77">
        <v>2184.15</v>
      </c>
      <c r="R77">
        <v>2230.192</v>
      </c>
      <c r="S77">
        <v>40000</v>
      </c>
      <c r="T77">
        <v>1841680</v>
      </c>
      <c r="U77" s="12">
        <v>0</v>
      </c>
      <c r="V77" s="12">
        <v>0</v>
      </c>
      <c r="W77">
        <v>1841680</v>
      </c>
      <c r="X77">
        <v>1811319.5</v>
      </c>
      <c r="Y77">
        <v>0</v>
      </c>
      <c r="Z77">
        <v>1811319.5</v>
      </c>
      <c r="AA77">
        <v>1851307.7473426</v>
      </c>
      <c r="AB77" s="11">
        <v>1.648522001650667</v>
      </c>
    </row>
    <row r="78" spans="2:28">
      <c r="B78">
        <v>76</v>
      </c>
      <c r="C78" t="s">
        <v>73</v>
      </c>
      <c r="D78" t="s">
        <v>74</v>
      </c>
      <c r="E78" t="s">
        <v>8</v>
      </c>
      <c r="F78" t="s">
        <v>75</v>
      </c>
      <c r="G78" t="s">
        <v>8</v>
      </c>
      <c r="I78" t="s">
        <v>263</v>
      </c>
      <c r="J78" t="s">
        <v>90</v>
      </c>
      <c r="K78" t="s">
        <v>264</v>
      </c>
      <c r="L78">
        <v>7556</v>
      </c>
      <c r="M78">
        <v>7556</v>
      </c>
      <c r="N78">
        <v>0</v>
      </c>
      <c r="O78">
        <v>2</v>
      </c>
      <c r="P78">
        <v>0</v>
      </c>
      <c r="Q78">
        <v>1943.711</v>
      </c>
      <c r="R78">
        <v>1971.5150000000001</v>
      </c>
      <c r="S78">
        <v>40000</v>
      </c>
      <c r="T78">
        <v>1112160</v>
      </c>
      <c r="U78" s="12">
        <v>0</v>
      </c>
      <c r="V78" s="12">
        <v>180000</v>
      </c>
      <c r="W78">
        <v>932160</v>
      </c>
      <c r="X78">
        <v>862229.22</v>
      </c>
      <c r="Y78">
        <v>451.62</v>
      </c>
      <c r="Z78">
        <v>862680.84</v>
      </c>
      <c r="AA78">
        <v>931419.60699632904</v>
      </c>
      <c r="AB78" s="11">
        <v>7.4535659114315171</v>
      </c>
    </row>
    <row r="79" spans="2:28">
      <c r="B79">
        <v>77</v>
      </c>
      <c r="C79" t="s">
        <v>73</v>
      </c>
      <c r="D79" t="s">
        <v>74</v>
      </c>
      <c r="E79" t="s">
        <v>8</v>
      </c>
      <c r="F79" t="s">
        <v>75</v>
      </c>
      <c r="G79" t="s">
        <v>8</v>
      </c>
      <c r="I79" t="s">
        <v>265</v>
      </c>
      <c r="J79" t="s">
        <v>77</v>
      </c>
      <c r="K79" t="s">
        <v>266</v>
      </c>
      <c r="L79">
        <v>5438</v>
      </c>
      <c r="M79">
        <v>5438</v>
      </c>
      <c r="N79">
        <v>0</v>
      </c>
      <c r="O79">
        <v>0</v>
      </c>
      <c r="P79">
        <v>0</v>
      </c>
      <c r="Q79">
        <v>850.52300000000002</v>
      </c>
      <c r="R79">
        <v>862.19</v>
      </c>
      <c r="S79">
        <v>40000</v>
      </c>
      <c r="T79">
        <v>466680</v>
      </c>
      <c r="U79" s="12">
        <v>176000</v>
      </c>
      <c r="V79" s="12">
        <v>0</v>
      </c>
      <c r="W79">
        <v>642680</v>
      </c>
      <c r="X79">
        <v>602426.94999999995</v>
      </c>
      <c r="Y79">
        <v>0</v>
      </c>
      <c r="Z79">
        <v>602426.94999999995</v>
      </c>
      <c r="AA79">
        <v>640947.91999148845</v>
      </c>
      <c r="AB79" s="11">
        <v>6.2633114458206336</v>
      </c>
    </row>
    <row r="80" spans="2:28">
      <c r="B80">
        <v>78</v>
      </c>
      <c r="C80" t="s">
        <v>73</v>
      </c>
      <c r="D80" t="s">
        <v>74</v>
      </c>
      <c r="E80" t="s">
        <v>8</v>
      </c>
      <c r="F80" t="s">
        <v>75</v>
      </c>
      <c r="G80" t="s">
        <v>8</v>
      </c>
      <c r="I80" t="s">
        <v>267</v>
      </c>
      <c r="J80" t="s">
        <v>80</v>
      </c>
      <c r="K80" t="s">
        <v>268</v>
      </c>
      <c r="L80">
        <v>2</v>
      </c>
      <c r="M80">
        <v>2</v>
      </c>
      <c r="N80">
        <v>0</v>
      </c>
      <c r="O80">
        <v>0</v>
      </c>
      <c r="P80">
        <v>0</v>
      </c>
      <c r="Q80">
        <v>33983.300000000003</v>
      </c>
      <c r="R80">
        <v>34472.1</v>
      </c>
      <c r="S80">
        <v>2000</v>
      </c>
      <c r="T80">
        <v>977600</v>
      </c>
      <c r="U80" s="12">
        <v>0</v>
      </c>
      <c r="V80" s="12">
        <v>0</v>
      </c>
      <c r="W80">
        <v>977600</v>
      </c>
      <c r="X80">
        <v>984440</v>
      </c>
      <c r="Y80">
        <v>0</v>
      </c>
      <c r="Z80">
        <v>984440</v>
      </c>
      <c r="AA80">
        <v>980713.2894999003</v>
      </c>
      <c r="AB80" s="11">
        <v>-0.69967266775777415</v>
      </c>
    </row>
    <row r="81" spans="2:28">
      <c r="B81">
        <v>79</v>
      </c>
      <c r="C81" t="s">
        <v>73</v>
      </c>
      <c r="D81" t="s">
        <v>74</v>
      </c>
      <c r="E81" t="s">
        <v>8</v>
      </c>
      <c r="F81" t="s">
        <v>99</v>
      </c>
      <c r="G81" t="s">
        <v>8</v>
      </c>
      <c r="I81" t="s">
        <v>269</v>
      </c>
      <c r="J81" t="s">
        <v>80</v>
      </c>
      <c r="K81" t="s">
        <v>270</v>
      </c>
      <c r="L81">
        <v>1</v>
      </c>
      <c r="M81">
        <v>1</v>
      </c>
      <c r="N81">
        <v>0</v>
      </c>
      <c r="O81">
        <v>0</v>
      </c>
      <c r="P81">
        <v>0</v>
      </c>
      <c r="Q81">
        <v>3274.9380000000001</v>
      </c>
      <c r="R81">
        <v>3326.2359999999999</v>
      </c>
      <c r="S81">
        <v>40000</v>
      </c>
      <c r="T81">
        <v>2051920</v>
      </c>
      <c r="U81" s="12">
        <v>0</v>
      </c>
      <c r="V81" s="12">
        <v>0</v>
      </c>
      <c r="W81">
        <v>2051920</v>
      </c>
      <c r="X81">
        <v>2053200</v>
      </c>
      <c r="Y81">
        <v>0</v>
      </c>
      <c r="Z81">
        <v>2053200</v>
      </c>
      <c r="AA81">
        <v>2054843.8751000802</v>
      </c>
      <c r="AB81" s="11">
        <v>-6.2380599633513979E-2</v>
      </c>
    </row>
    <row r="82" spans="2:28">
      <c r="B82">
        <v>80</v>
      </c>
      <c r="C82" t="s">
        <v>73</v>
      </c>
      <c r="D82" t="s">
        <v>74</v>
      </c>
      <c r="E82" t="s">
        <v>8</v>
      </c>
      <c r="F82" t="s">
        <v>99</v>
      </c>
      <c r="G82" t="s">
        <v>8</v>
      </c>
      <c r="I82" t="s">
        <v>271</v>
      </c>
      <c r="J82" t="s">
        <v>80</v>
      </c>
      <c r="K82" t="s">
        <v>272</v>
      </c>
      <c r="L82">
        <v>395</v>
      </c>
      <c r="M82">
        <v>395</v>
      </c>
      <c r="N82">
        <v>0</v>
      </c>
      <c r="O82">
        <v>0</v>
      </c>
      <c r="P82">
        <v>0</v>
      </c>
      <c r="Q82">
        <v>3031.5569999999998</v>
      </c>
      <c r="R82">
        <v>3068.1590000000001</v>
      </c>
      <c r="S82">
        <v>40000</v>
      </c>
      <c r="T82">
        <v>1464080</v>
      </c>
      <c r="U82" s="12">
        <v>0</v>
      </c>
      <c r="V82" s="12">
        <v>38000</v>
      </c>
      <c r="W82">
        <v>1426080</v>
      </c>
      <c r="X82">
        <v>1358287</v>
      </c>
      <c r="Y82">
        <v>0</v>
      </c>
      <c r="Z82">
        <v>1358287</v>
      </c>
      <c r="AA82">
        <v>1444371.5440238197</v>
      </c>
      <c r="AB82" s="11">
        <v>4.7538006282957479</v>
      </c>
    </row>
    <row r="83" spans="2:28">
      <c r="B83">
        <v>81</v>
      </c>
      <c r="C83" t="s">
        <v>73</v>
      </c>
      <c r="D83" t="s">
        <v>74</v>
      </c>
      <c r="E83" t="s">
        <v>8</v>
      </c>
      <c r="F83" t="s">
        <v>92</v>
      </c>
      <c r="G83" t="s">
        <v>8</v>
      </c>
      <c r="I83" t="s">
        <v>277</v>
      </c>
      <c r="J83" t="s">
        <v>90</v>
      </c>
      <c r="K83" t="s">
        <v>278</v>
      </c>
      <c r="L83">
        <v>343</v>
      </c>
      <c r="M83">
        <v>343</v>
      </c>
      <c r="N83">
        <v>0</v>
      </c>
      <c r="O83">
        <v>9</v>
      </c>
      <c r="P83">
        <v>0</v>
      </c>
      <c r="Q83">
        <v>19610.400000000001</v>
      </c>
      <c r="R83">
        <v>20164.599999999999</v>
      </c>
      <c r="S83">
        <v>2000</v>
      </c>
      <c r="T83">
        <v>1108400</v>
      </c>
      <c r="U83" s="12">
        <v>0</v>
      </c>
      <c r="V83" s="12">
        <v>0</v>
      </c>
      <c r="W83">
        <v>1108400</v>
      </c>
      <c r="X83">
        <v>1006973.5</v>
      </c>
      <c r="Y83">
        <v>1919.386</v>
      </c>
      <c r="Z83">
        <v>1008892.8860000001</v>
      </c>
      <c r="AA83">
        <v>1076382.0399018459</v>
      </c>
      <c r="AB83" s="11">
        <v>8.97754547094911</v>
      </c>
    </row>
    <row r="84" spans="2:28">
      <c r="B84">
        <v>82</v>
      </c>
      <c r="C84" t="s">
        <v>73</v>
      </c>
      <c r="D84" t="s">
        <v>74</v>
      </c>
      <c r="E84" t="s">
        <v>8</v>
      </c>
      <c r="F84" t="s">
        <v>92</v>
      </c>
      <c r="G84" t="s">
        <v>8</v>
      </c>
      <c r="I84" t="s">
        <v>279</v>
      </c>
      <c r="J84" t="s">
        <v>90</v>
      </c>
      <c r="K84" t="s">
        <v>280</v>
      </c>
      <c r="L84">
        <v>814</v>
      </c>
      <c r="M84">
        <v>814</v>
      </c>
      <c r="N84">
        <v>0</v>
      </c>
      <c r="O84">
        <v>33</v>
      </c>
      <c r="P84">
        <v>0</v>
      </c>
      <c r="Q84">
        <v>6068.2</v>
      </c>
      <c r="R84">
        <v>6231.8</v>
      </c>
      <c r="S84">
        <v>2000</v>
      </c>
      <c r="T84">
        <v>327200</v>
      </c>
      <c r="U84" s="12">
        <v>0</v>
      </c>
      <c r="V84" s="12">
        <v>223000</v>
      </c>
      <c r="W84">
        <v>104200</v>
      </c>
      <c r="X84">
        <v>90761</v>
      </c>
      <c r="Y84">
        <v>6717.8540000000003</v>
      </c>
      <c r="Z84">
        <v>97478.854000000007</v>
      </c>
      <c r="AA84">
        <v>105325.61210156673</v>
      </c>
      <c r="AB84" s="11">
        <v>6.4502360844529694</v>
      </c>
    </row>
  </sheetData>
  <autoFilter ref="B2:AB8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2025-04-05T05:52:16Z</dcterms:created>
  <dcterms:modified xsi:type="dcterms:W3CDTF">2025-04-05T09:15:41Z</dcterms:modified>
</cp:coreProperties>
</file>