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evi\Downloads\"/>
    </mc:Choice>
  </mc:AlternateContent>
  <xr:revisionPtr revIDLastSave="0" documentId="13_ncr:1_{463CECC4-D46F-4B12-8A13-FB8F67184FD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" i="2" l="1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9" i="2"/>
  <c r="Z50" i="2"/>
  <c r="Z51" i="2"/>
  <c r="Z10" i="2"/>
  <c r="Z9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10" i="2"/>
  <c r="Y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Z30" i="2" s="1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Z48" i="2" s="1"/>
  <c r="V49" i="2"/>
  <c r="V50" i="2"/>
  <c r="V51" i="2"/>
  <c r="V52" i="2"/>
  <c r="Z52" i="2" s="1"/>
  <c r="V9" i="2"/>
</calcChain>
</file>

<file path=xl/sharedStrings.xml><?xml version="1.0" encoding="utf-8"?>
<sst xmlns="http://schemas.openxmlformats.org/spreadsheetml/2006/main" count="563" uniqueCount="178">
  <si>
    <t>Bangalore Electricity Supply Company Limited (BESCOM)</t>
  </si>
  <si>
    <t>Energy Audit Feeder Wise Report</t>
  </si>
  <si>
    <t>Report for the Period from 01-Mar-2025 to 31-Mar-2025</t>
  </si>
  <si>
    <t xml:space="preserve">Generated By: </t>
  </si>
  <si>
    <t>KIRAN T V</t>
  </si>
  <si>
    <t xml:space="preserve">Generated On: </t>
  </si>
  <si>
    <t>05-04-2025 15:18:41</t>
  </si>
  <si>
    <t>Sub-Division:</t>
  </si>
  <si>
    <t>VIDYANAGAR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</si>
  <si>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</si>
  <si>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</si>
  <si>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</si>
  <si>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</si>
  <si>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</si>
  <si>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</si>
  <si>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</si>
  <si>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</si>
  <si>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</si>
  <si>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</si>
  <si>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</si>
  <si>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</si>
  <si>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</si>
  <si>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</si>
  <si>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</si>
  <si>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</si>
  <si>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</si>
  <si>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</si>
  <si>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</si>
  <si>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</si>
  <si>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</si>
  <si>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</si>
  <si>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</si>
  <si>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</si>
  <si>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</si>
  <si>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</si>
  <si>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</si>
  <si>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</si>
  <si>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</si>
  <si>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</si>
  <si>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</si>
  <si>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</si>
  <si>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</si>
  <si>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</si>
  <si>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</si>
  <si>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</si>
  <si>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</si>
  <si>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</si>
  <si>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</si>
  <si>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</si>
  <si>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</si>
  <si>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</si>
  <si>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</si>
  <si>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</si>
  <si>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</si>
  <si>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</si>
  <si>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</si>
  <si>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</si>
  <si>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</si>
  <si>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</si>
  <si>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</si>
  <si>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</si>
  <si>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</si>
  <si>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</si>
  <si>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</si>
  <si>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</si>
  <si>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</si>
  <si>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</si>
  <si>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</si>
  <si>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</si>
  <si>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</si>
  <si>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</si>
  <si>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</si>
  <si>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</si>
  <si>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ENRTYTIME</t>
  </si>
  <si>
    <t>BANGALORE RURAL</t>
  </si>
  <si>
    <t>HOSAKOTE</t>
  </si>
  <si>
    <t>BEGUR_220</t>
  </si>
  <si>
    <t>F10-ITBT</t>
  </si>
  <si>
    <t>INDUSTRIAL</t>
  </si>
  <si>
    <t>1210202906010102</t>
  </si>
  <si>
    <t>2025-04-05 15:18:17</t>
  </si>
  <si>
    <t>VIDYANAGAR_66</t>
  </si>
  <si>
    <t>F10-THE-RETRET</t>
  </si>
  <si>
    <t>DOMESTIC</t>
  </si>
  <si>
    <t>1210202901020302</t>
  </si>
  <si>
    <t>F11-UTHOPIA</t>
  </si>
  <si>
    <t>1210202901020303</t>
  </si>
  <si>
    <t>F02-SHETTIGERE</t>
  </si>
  <si>
    <t>1210202906010104</t>
  </si>
  <si>
    <t>KIADB HARDWARE PARK_220</t>
  </si>
  <si>
    <t>F07-CIPET</t>
  </si>
  <si>
    <t>1210205901030107</t>
  </si>
  <si>
    <t>DEVANAHALLI</t>
  </si>
  <si>
    <t>DEVANAHALLI_66</t>
  </si>
  <si>
    <t>F02-BHUVANAHALLI</t>
  </si>
  <si>
    <t>1210202903020101</t>
  </si>
  <si>
    <t>BOODIGERE_66</t>
  </si>
  <si>
    <t>F11-HARDWARE-PARK</t>
  </si>
  <si>
    <t>MIXED LOAD</t>
  </si>
  <si>
    <t>1210202905020306</t>
  </si>
  <si>
    <t>F13-AWHO</t>
  </si>
  <si>
    <t>1210202901010105</t>
  </si>
  <si>
    <t>F10-SOMATHANAHALLI</t>
  </si>
  <si>
    <t>NJY</t>
  </si>
  <si>
    <t>1210202905010104</t>
  </si>
  <si>
    <t>F09-APEX</t>
  </si>
  <si>
    <t>1210205901030109</t>
  </si>
  <si>
    <t>F14-UTHANAHALLI</t>
  </si>
  <si>
    <t>1210202901010106</t>
  </si>
  <si>
    <t>F03-BEGUR</t>
  </si>
  <si>
    <t>1210202906010301</t>
  </si>
  <si>
    <t>F18 DHAMMANAGI DEVELOPERS</t>
  </si>
  <si>
    <t>URBAN</t>
  </si>
  <si>
    <t>16428</t>
  </si>
  <si>
    <t>F01-EMBASSY</t>
  </si>
  <si>
    <t>1210202901010107</t>
  </si>
  <si>
    <t>F08-BETTAHALASUR</t>
  </si>
  <si>
    <t>1210202901020301</t>
  </si>
  <si>
    <t>F20 SS DEVELOPERS</t>
  </si>
  <si>
    <t>16430</t>
  </si>
  <si>
    <t>F15-PURVANKARA</t>
  </si>
  <si>
    <t>1210202901020307</t>
  </si>
  <si>
    <t>F11-THARABANAHALLI</t>
  </si>
  <si>
    <t>1210202903010106</t>
  </si>
  <si>
    <t>F02-M-HOSAHALLI</t>
  </si>
  <si>
    <t>1210202905010101</t>
  </si>
  <si>
    <t>F03-BWSSB</t>
  </si>
  <si>
    <t>1210205901030103</t>
  </si>
  <si>
    <t>F04-MAHADEVAKODIGEHALLI</t>
  </si>
  <si>
    <t>1210205901030104</t>
  </si>
  <si>
    <t>HOSAKOTE_66</t>
  </si>
  <si>
    <t>F13-MANDUR</t>
  </si>
  <si>
    <t>1210201906010701</t>
  </si>
  <si>
    <t>F21-NJY-CHEEMACHANAHALLI</t>
  </si>
  <si>
    <t>1210202903010111</t>
  </si>
  <si>
    <t>F09-BETTAKOTE</t>
  </si>
  <si>
    <t>1210202905020305</t>
  </si>
  <si>
    <t>F03-BAGALUR</t>
  </si>
  <si>
    <t>1210202901010102</t>
  </si>
  <si>
    <t>F13-AIRPORT ROAD</t>
  </si>
  <si>
    <t>1210202906060101</t>
  </si>
  <si>
    <t>F11-BRIGADE</t>
  </si>
  <si>
    <t>1210205901030110</t>
  </si>
  <si>
    <t>F15-BOILAHALLI</t>
  </si>
  <si>
    <t>1210202906060102</t>
  </si>
  <si>
    <t>F11-NJY-YARTHIGANAHALLI</t>
  </si>
  <si>
    <t>1210202906010305</t>
  </si>
  <si>
    <t>F03-BAGALURU</t>
  </si>
  <si>
    <t>1210202901010101</t>
  </si>
  <si>
    <t>F08-AEROSPACE</t>
  </si>
  <si>
    <t>1210202906010303</t>
  </si>
  <si>
    <t>F05-DWARAKANAGAR</t>
  </si>
  <si>
    <t>1210202901010104</t>
  </si>
  <si>
    <t>F07-LOCAL</t>
  </si>
  <si>
    <t>1210202901020101</t>
  </si>
  <si>
    <t>F22-NJY-BOMMAWARA</t>
  </si>
  <si>
    <t>1210202903020307</t>
  </si>
  <si>
    <t>F13-HARDWARE-PARK</t>
  </si>
  <si>
    <t>1210202905020308</t>
  </si>
  <si>
    <t>F09-ITBT</t>
  </si>
  <si>
    <t>1210202906010304</t>
  </si>
  <si>
    <t>F07-GANGAVARA</t>
  </si>
  <si>
    <t>AGRI</t>
  </si>
  <si>
    <t>1210202903010104</t>
  </si>
  <si>
    <t>F09-M-V-SOLAR</t>
  </si>
  <si>
    <t>1210202901020102</t>
  </si>
  <si>
    <t>F05-MANCHAPPANAHALLI</t>
  </si>
  <si>
    <t>1210202905020301</t>
  </si>
  <si>
    <t>F05-TRUMPET</t>
  </si>
  <si>
    <t>1210202906010101</t>
  </si>
  <si>
    <t>F01-MARENAHALLI</t>
  </si>
  <si>
    <t>1210202905010105</t>
  </si>
  <si>
    <t>F12-HARDWARE-PARK</t>
  </si>
  <si>
    <t>1210202905020307</t>
  </si>
  <si>
    <t>F02-GAIL GAS</t>
  </si>
  <si>
    <t>1210205901030102</t>
  </si>
  <si>
    <t>F04-HOSAHALLI</t>
  </si>
  <si>
    <t>1210202901010103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</si>
</sst>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5">
    <xf numFmtId="0" fontId="0" fillId="0" borderId="0" xfId="0"/>
    <xf numFmtId="0" fontId="3" fillId="3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left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2" fontId="0" fillId="4" borderId="0" xfId="0" applyNumberFormat="1" applyFill="1"/>
  </cellXfs>
  <cellStyles count="1">
    <cellStyle name="Normal" xfId="0" builtinId="0"/>
  </cellStyles>
  <dxfs count="2">
    <dxf>
      <numFmt numFmtId="2" formatCode="0.00"/>
      <fill>
        <patternFill>
          <fgColor indexed="64"/>
          <bgColor theme="9" tint="0.59999389629810485"/>
        </patternFill>
      </fill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H52" totalsRowShown="0" headerRowDxfId="1">
  <autoFilter ref="A8:AH52" xr:uid="{00000000-0009-0000-0100-000001000000}"/>
  <tableColumns count="34">
    <tableColumn id="1" xr3:uid="{00000000-0010-0000-0000-000001000000}" name="SLNO"/>
    <tableColumn id="2" xr3:uid="{00000000-0010-0000-0000-000002000000}" name="CIRCLE"/>
    <tableColumn id="3" xr3:uid="{00000000-0010-0000-0000-000003000000}" name="DIVISION"/>
    <tableColumn id="4" xr3:uid="{00000000-0010-0000-0000-000004000000}" name="SUB DIVISION"/>
    <tableColumn id="5" xr3:uid="{00000000-0010-0000-0000-000005000000}" name="STATION NAME"/>
    <tableColumn id="6" xr3:uid="{00000000-0010-0000-0000-000006000000}" name="FEEDER OWNER"/>
    <tableColumn id="7" xr3:uid="{00000000-0010-0000-0000-000007000000}" name="FEEDER INDEX"/>
    <tableColumn id="8" xr3:uid="{00000000-0010-0000-0000-000008000000}" name="FEEDER NAME"/>
    <tableColumn id="9" xr3:uid="{00000000-0010-0000-0000-000009000000}" name="FEEDER TYPE"/>
    <tableColumn id="10" xr3:uid="{00000000-0010-0000-0000-00000A000000}" name="FEEDER CODE"/>
    <tableColumn id="11" xr3:uid="{00000000-0010-0000-0000-00000B000000}" name="NO OF INS"/>
    <tableColumn id="12" xr3:uid="{00000000-0010-0000-0000-00000C000000}" name="NO OF ACTIVE INS"/>
    <tableColumn id="13" xr3:uid="{00000000-0010-0000-0000-00000D000000}" name="NO OF INACTIVE INS"/>
    <tableColumn id="14" xr3:uid="{00000000-0010-0000-0000-00000E000000}" name="IP SET INSTALLATION"/>
    <tableColumn id="15" xr3:uid="{00000000-0010-0000-0000-00000F000000}" name="IP_UNBILLED"/>
    <tableColumn id="16" xr3:uid="{00000000-0010-0000-0000-000010000000}" name="IR"/>
    <tableColumn id="17" xr3:uid="{00000000-0010-0000-0000-000011000000}" name="FR"/>
    <tableColumn id="18" xr3:uid="{00000000-0010-0000-0000-000012000000}" name="MC"/>
    <tableColumn id="19" xr3:uid="{00000000-0010-0000-0000-000013000000}" name="CONSUMPTION Q=(O-N)*P"/>
    <tableColumn id="20" xr3:uid="{00000000-0010-0000-0000-000014000000}" name="IMPORTED ENERGY"/>
    <tableColumn id="21" xr3:uid="{00000000-0010-0000-0000-000015000000}" name="EXPORTED ENERGY"/>
    <tableColumn id="22" xr3:uid="{00000000-0010-0000-0000-000016000000}" name="NET CONSUMPTION T=Q+R-S">
      <calculatedColumnFormula>Table1[[#This Row],[CONSUMPTION Q=(O-N)*P]]+Table1[[#This Row],[IMPORTED ENERGY]]-Table1[[#This Row],[EXPORTED ENERGY]]</calculatedColumnFormula>
    </tableColumn>
    <tableColumn id="23" xr3:uid="{00000000-0010-0000-0000-000017000000}" name="METERED SALES"/>
    <tableColumn id="24" xr3:uid="{00000000-0010-0000-0000-000018000000}" name="UNMETERED SALES"/>
    <tableColumn id="25" xr3:uid="{00000000-0010-0000-0000-000019000000}" name="TOTAL SALES W=U+V">
      <calculatedColumnFormula>Table1[[#This Row],[METERED SALES]]+Table1[[#This Row],[UNMETERED SALES]]</calculatedColumnFormula>
    </tableColumn>
    <tableColumn id="26" xr3:uid="{00000000-0010-0000-0000-00001A000000}" name="T AND D LOSS X=(T-W/T)*100" dataDxfId="0">
      <calculatedColumnFormula>(Table1[[#This Row],[NET CONSUMPTION T=Q+R-S]]-Table1[[#This Row],[TOTAL SALES W=U+V]])/Table1[[#This Row],[NET CONSUMPTION T=Q+R-S]]*100</calculatedColumnFormula>
    </tableColumn>
    <tableColumn id="27" xr3:uid="{00000000-0010-0000-0000-00001B000000}" name="DEMAND"/>
    <tableColumn id="28" xr3:uid="{00000000-0010-0000-0000-00001C000000}" name="COLLECTION"/>
    <tableColumn id="29" xr3:uid="{00000000-0010-0000-0000-00001D000000}" name="BILLING EFFICIENCY AA=W/T"/>
    <tableColumn id="30" xr3:uid="{00000000-0010-0000-0000-00001E000000}" name="COLLECTION EFFICIENCY AB=Z/Y"/>
    <tableColumn id="31" xr3:uid="{00000000-0010-0000-0000-00001F000000}" name="AT AND C LOSS AC=((1-AA*AB)*100"/>
    <tableColumn id="32" xr3:uid="{00000000-0010-0000-0000-000020000000}" name="REMARKS"/>
    <tableColumn id="33" xr3:uid="{00000000-0010-0000-0000-000021000000}" name="STATUS"/>
    <tableColumn id="34" xr3:uid="{00000000-0010-0000-0000-000022000000}" name="ENRTYTI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"/>
  <sheetViews>
    <sheetView tabSelected="1" topLeftCell="N4" workbookViewId="0">
      <selection activeCell="AA13" sqref="AA13"/>
    </sheetView>
  </sheetViews>
  <sheetFormatPr defaultRowHeight="15" x14ac:dyDescent="0.25"/>
  <cols>
    <col min="1" max="1" width="9.140625" customWidth="1"/>
    <col min="2" max="8" width="17.7109375" customWidth="1"/>
    <col min="9" max="24" width="11.85546875" customWidth="1"/>
    <col min="25" max="25" width="10.7109375" customWidth="1"/>
    <col min="26" max="26" width="10.7109375" style="9" customWidth="1"/>
    <col min="27" max="27" width="10.7109375" customWidth="1"/>
    <col min="28" max="31" width="16" customWidth="1"/>
    <col min="32" max="32" width="12.85546875" customWidth="1"/>
    <col min="33" max="33" width="11.140625" customWidth="1"/>
    <col min="34" max="34" width="19.5703125" customWidth="1"/>
  </cols>
  <sheetData>
    <row r="1" spans="1:34" ht="18.75" x14ac:dyDescent="0.3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</row>
    <row r="2" spans="1:34" ht="18.75" x14ac:dyDescent="0.3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</row>
    <row r="3" spans="1:34" ht="18.75" x14ac:dyDescent="0.3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</row>
    <row r="4" spans="1:34" x14ac:dyDescent="0.25">
      <c r="A4" s="6"/>
      <c r="B4" s="4" t="s">
        <v>3</v>
      </c>
      <c r="C4" s="3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10"/>
      <c r="AA4" s="6"/>
      <c r="AB4" s="6"/>
      <c r="AC4" s="6"/>
      <c r="AD4" s="6"/>
      <c r="AE4" s="6"/>
      <c r="AF4" s="6"/>
    </row>
    <row r="5" spans="1:34" x14ac:dyDescent="0.25">
      <c r="A5" s="6"/>
      <c r="B5" s="4" t="s">
        <v>5</v>
      </c>
      <c r="C5" s="4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10"/>
      <c r="AA5" s="6"/>
      <c r="AB5" s="6"/>
      <c r="AC5" s="6"/>
      <c r="AD5" s="6"/>
      <c r="AE5" s="6"/>
      <c r="AF5" s="6"/>
    </row>
    <row r="6" spans="1:34" x14ac:dyDescent="0.25">
      <c r="A6" s="7"/>
      <c r="B6" s="7"/>
      <c r="C6" s="7"/>
      <c r="D6" s="7"/>
      <c r="E6" s="7"/>
      <c r="F6" s="7"/>
      <c r="G6" s="7"/>
      <c r="H6" s="7"/>
      <c r="I6" s="1" t="s">
        <v>7</v>
      </c>
      <c r="J6" s="8" t="s">
        <v>8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AA6" s="7"/>
      <c r="AB6" s="7"/>
      <c r="AC6" s="7"/>
      <c r="AD6" s="7"/>
      <c r="AE6" s="7"/>
      <c r="AF6" s="7"/>
    </row>
    <row r="7" spans="1:34" x14ac:dyDescent="0.25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26</v>
      </c>
      <c r="T7" s="2" t="s">
        <v>27</v>
      </c>
      <c r="U7" s="2" t="s">
        <v>28</v>
      </c>
      <c r="V7" s="2" t="s">
        <v>29</v>
      </c>
      <c r="W7" s="2" t="s">
        <v>30</v>
      </c>
      <c r="X7" s="2" t="s">
        <v>31</v>
      </c>
      <c r="Y7" s="2" t="s">
        <v>32</v>
      </c>
      <c r="Z7" s="11" t="s">
        <v>33</v>
      </c>
      <c r="AA7" s="2" t="s">
        <v>34</v>
      </c>
      <c r="AB7" s="2" t="s">
        <v>35</v>
      </c>
      <c r="AC7" s="2" t="s">
        <v>36</v>
      </c>
      <c r="AD7" s="2" t="s">
        <v>37</v>
      </c>
      <c r="AE7" s="2" t="s">
        <v>38</v>
      </c>
      <c r="AF7" s="2" t="s">
        <v>39</v>
      </c>
    </row>
    <row r="8" spans="1:34" s="12" customFormat="1" ht="53.25" customHeight="1" x14ac:dyDescent="0.25">
      <c r="A8" s="12" t="s">
        <v>40</v>
      </c>
      <c r="B8" s="12" t="s">
        <v>41</v>
      </c>
      <c r="C8" s="12" t="s">
        <v>42</v>
      </c>
      <c r="D8" s="12" t="s">
        <v>43</v>
      </c>
      <c r="E8" s="12" t="s">
        <v>44</v>
      </c>
      <c r="F8" s="12" t="s">
        <v>45</v>
      </c>
      <c r="G8" s="12" t="s">
        <v>46</v>
      </c>
      <c r="H8" s="12" t="s">
        <v>47</v>
      </c>
      <c r="I8" s="12" t="s">
        <v>48</v>
      </c>
      <c r="J8" s="12" t="s">
        <v>49</v>
      </c>
      <c r="K8" s="12" t="s">
        <v>50</v>
      </c>
      <c r="L8" s="12" t="s">
        <v>51</v>
      </c>
      <c r="M8" s="12" t="s">
        <v>52</v>
      </c>
      <c r="N8" s="12" t="s">
        <v>53</v>
      </c>
      <c r="O8" s="12" t="s">
        <v>54</v>
      </c>
      <c r="P8" s="12" t="s">
        <v>55</v>
      </c>
      <c r="Q8" s="12" t="s">
        <v>56</v>
      </c>
      <c r="R8" s="12" t="s">
        <v>57</v>
      </c>
      <c r="S8" s="12" t="s">
        <v>58</v>
      </c>
      <c r="T8" s="12" t="s">
        <v>59</v>
      </c>
      <c r="U8" s="12" t="s">
        <v>60</v>
      </c>
      <c r="V8" s="12" t="s">
        <v>61</v>
      </c>
      <c r="W8" s="12" t="s">
        <v>62</v>
      </c>
      <c r="X8" s="12" t="s">
        <v>63</v>
      </c>
      <c r="Y8" s="12" t="s">
        <v>64</v>
      </c>
      <c r="Z8" s="13" t="s">
        <v>65</v>
      </c>
      <c r="AA8" s="12" t="s">
        <v>66</v>
      </c>
      <c r="AB8" s="12" t="s">
        <v>67</v>
      </c>
      <c r="AC8" s="12" t="s">
        <v>68</v>
      </c>
      <c r="AD8" s="12" t="s">
        <v>69</v>
      </c>
      <c r="AE8" s="12" t="s">
        <v>70</v>
      </c>
      <c r="AF8" s="12" t="s">
        <v>71</v>
      </c>
      <c r="AG8" s="12" t="s">
        <v>72</v>
      </c>
      <c r="AH8" s="12" t="s">
        <v>73</v>
      </c>
    </row>
    <row r="9" spans="1:34" x14ac:dyDescent="0.25">
      <c r="A9">
        <v>1</v>
      </c>
      <c r="B9" t="s">
        <v>74</v>
      </c>
      <c r="C9" t="s">
        <v>75</v>
      </c>
      <c r="D9" t="s">
        <v>8</v>
      </c>
      <c r="E9" t="s">
        <v>76</v>
      </c>
      <c r="F9" t="s">
        <v>8</v>
      </c>
      <c r="H9" t="s">
        <v>77</v>
      </c>
      <c r="I9" t="s">
        <v>78</v>
      </c>
      <c r="J9" t="s">
        <v>79</v>
      </c>
      <c r="K9">
        <v>19</v>
      </c>
      <c r="L9">
        <v>19</v>
      </c>
      <c r="M9">
        <v>0</v>
      </c>
      <c r="N9">
        <v>0</v>
      </c>
      <c r="O9">
        <v>0</v>
      </c>
      <c r="P9">
        <v>1281.7139999999999</v>
      </c>
      <c r="Q9">
        <v>1333.0139999999999</v>
      </c>
      <c r="R9">
        <v>20000</v>
      </c>
      <c r="S9">
        <v>1026000</v>
      </c>
      <c r="T9">
        <v>0</v>
      </c>
      <c r="U9">
        <v>0</v>
      </c>
      <c r="V9">
        <f>Table1[[#This Row],[CONSUMPTION Q=(O-N)*P]]+Table1[[#This Row],[IMPORTED ENERGY]]-Table1[[#This Row],[EXPORTED ENERGY]]</f>
        <v>1026000</v>
      </c>
      <c r="W9">
        <v>948481.25</v>
      </c>
      <c r="X9">
        <v>0</v>
      </c>
      <c r="Y9">
        <f>Table1[[#This Row],[METERED SALES]]+Table1[[#This Row],[UNMETERED SALES]]</f>
        <v>948481.25</v>
      </c>
      <c r="Z9" s="14">
        <f>(Table1[[#This Row],[NET CONSUMPTION T=Q+R-S]]-Table1[[#This Row],[TOTAL SALES W=U+V]])/Table1[[#This Row],[NET CONSUMPTION T=Q+R-S]]*100</f>
        <v>7.5554337231968809</v>
      </c>
      <c r="AA9">
        <v>5802813</v>
      </c>
      <c r="AB9">
        <v>7110043</v>
      </c>
      <c r="AC9">
        <v>0.9244</v>
      </c>
      <c r="AD9">
        <v>1.2253000000000001</v>
      </c>
      <c r="AE9">
        <v>9.26</v>
      </c>
      <c r="AH9" t="s">
        <v>80</v>
      </c>
    </row>
    <row r="10" spans="1:34" x14ac:dyDescent="0.25">
      <c r="A10">
        <v>2</v>
      </c>
      <c r="B10" t="s">
        <v>74</v>
      </c>
      <c r="C10" t="s">
        <v>75</v>
      </c>
      <c r="D10" t="s">
        <v>8</v>
      </c>
      <c r="E10" t="s">
        <v>81</v>
      </c>
      <c r="F10" t="s">
        <v>8</v>
      </c>
      <c r="H10" t="s">
        <v>82</v>
      </c>
      <c r="I10" t="s">
        <v>83</v>
      </c>
      <c r="J10" t="s">
        <v>84</v>
      </c>
      <c r="K10">
        <v>1453</v>
      </c>
      <c r="L10">
        <v>1453</v>
      </c>
      <c r="M10">
        <v>0</v>
      </c>
      <c r="N10">
        <v>153</v>
      </c>
      <c r="O10">
        <v>0</v>
      </c>
      <c r="P10">
        <v>585.08500000000004</v>
      </c>
      <c r="Q10">
        <v>596.27200000000005</v>
      </c>
      <c r="R10">
        <v>40000</v>
      </c>
      <c r="S10">
        <v>447480</v>
      </c>
      <c r="T10">
        <v>0</v>
      </c>
      <c r="U10">
        <v>100000</v>
      </c>
      <c r="V10">
        <f>Table1[[#This Row],[CONSUMPTION Q=(O-N)*P]]+Table1[[#This Row],[IMPORTED ENERGY]]-Table1[[#This Row],[EXPORTED ENERGY]]</f>
        <v>347480</v>
      </c>
      <c r="W10">
        <v>101159.3</v>
      </c>
      <c r="X10">
        <v>226440</v>
      </c>
      <c r="Y10">
        <f>Table1[[#This Row],[METERED SALES]]+Table1[[#This Row],[UNMETERED SALES]]</f>
        <v>327599.3</v>
      </c>
      <c r="Z10" s="14">
        <f>(Table1[[#This Row],[NET CONSUMPTION T=Q+R-S]]-Table1[[#This Row],[TOTAL SALES W=U+V]])/Table1[[#This Row],[NET CONSUMPTION T=Q+R-S]]*100</f>
        <v>5.7213940370668848</v>
      </c>
      <c r="AA10">
        <v>2500629.15</v>
      </c>
      <c r="AB10">
        <v>3798892.75</v>
      </c>
      <c r="AC10">
        <v>0.94279999999999997</v>
      </c>
      <c r="AD10">
        <v>1.5192000000000001</v>
      </c>
      <c r="AE10">
        <v>8.69</v>
      </c>
      <c r="AH10" t="s">
        <v>80</v>
      </c>
    </row>
    <row r="11" spans="1:34" x14ac:dyDescent="0.25">
      <c r="A11">
        <v>3</v>
      </c>
      <c r="B11" t="s">
        <v>74</v>
      </c>
      <c r="C11" t="s">
        <v>75</v>
      </c>
      <c r="D11" t="s">
        <v>8</v>
      </c>
      <c r="E11" t="s">
        <v>81</v>
      </c>
      <c r="F11" t="s">
        <v>8</v>
      </c>
      <c r="H11" t="s">
        <v>85</v>
      </c>
      <c r="I11" t="s">
        <v>83</v>
      </c>
      <c r="J11" t="s">
        <v>86</v>
      </c>
      <c r="K11">
        <v>2149</v>
      </c>
      <c r="L11">
        <v>2149</v>
      </c>
      <c r="M11">
        <v>0</v>
      </c>
      <c r="N11">
        <v>116</v>
      </c>
      <c r="O11">
        <v>0</v>
      </c>
      <c r="P11">
        <v>1553.59</v>
      </c>
      <c r="Q11">
        <v>1590.615</v>
      </c>
      <c r="R11">
        <v>40000</v>
      </c>
      <c r="S11">
        <v>1481000</v>
      </c>
      <c r="T11">
        <v>0</v>
      </c>
      <c r="U11">
        <v>800000</v>
      </c>
      <c r="V11">
        <f>Table1[[#This Row],[CONSUMPTION Q=(O-N)*P]]+Table1[[#This Row],[IMPORTED ENERGY]]-Table1[[#This Row],[EXPORTED ENERGY]]</f>
        <v>681000</v>
      </c>
      <c r="W11">
        <v>426326.1</v>
      </c>
      <c r="X11">
        <v>172840</v>
      </c>
      <c r="Y11">
        <f>Table1[[#This Row],[METERED SALES]]+Table1[[#This Row],[UNMETERED SALES]]</f>
        <v>599166.1</v>
      </c>
      <c r="Z11" s="14">
        <f>(Table1[[#This Row],[NET CONSUMPTION T=Q+R-S]]-Table1[[#This Row],[TOTAL SALES W=U+V]])/Table1[[#This Row],[NET CONSUMPTION T=Q+R-S]]*100</f>
        <v>12.016725403817919</v>
      </c>
      <c r="AA11">
        <v>2849484.62</v>
      </c>
      <c r="AB11">
        <v>7586950.1799999997</v>
      </c>
      <c r="AC11">
        <v>0.87980000000000003</v>
      </c>
      <c r="AD11">
        <v>2.6625999999999999</v>
      </c>
      <c r="AE11">
        <v>32</v>
      </c>
      <c r="AH11" t="s">
        <v>80</v>
      </c>
    </row>
    <row r="12" spans="1:34" x14ac:dyDescent="0.25">
      <c r="A12">
        <v>4</v>
      </c>
      <c r="B12" t="s">
        <v>74</v>
      </c>
      <c r="C12" t="s">
        <v>75</v>
      </c>
      <c r="D12" t="s">
        <v>8</v>
      </c>
      <c r="E12" t="s">
        <v>76</v>
      </c>
      <c r="F12" t="s">
        <v>8</v>
      </c>
      <c r="H12" t="s">
        <v>87</v>
      </c>
      <c r="I12" t="s">
        <v>83</v>
      </c>
      <c r="J12" t="s">
        <v>88</v>
      </c>
      <c r="K12">
        <v>1090</v>
      </c>
      <c r="L12">
        <v>1090</v>
      </c>
      <c r="M12">
        <v>0</v>
      </c>
      <c r="N12">
        <v>60</v>
      </c>
      <c r="O12">
        <v>0</v>
      </c>
      <c r="P12">
        <v>193.023</v>
      </c>
      <c r="Q12">
        <v>240.63300000000001</v>
      </c>
      <c r="R12">
        <v>20000</v>
      </c>
      <c r="S12">
        <v>952200</v>
      </c>
      <c r="T12">
        <v>0</v>
      </c>
      <c r="U12">
        <v>300000</v>
      </c>
      <c r="V12">
        <f>Table1[[#This Row],[CONSUMPTION Q=(O-N)*P]]+Table1[[#This Row],[IMPORTED ENERGY]]-Table1[[#This Row],[EXPORTED ENERGY]]</f>
        <v>652200</v>
      </c>
      <c r="W12">
        <v>552693.19999999995</v>
      </c>
      <c r="X12">
        <v>64930</v>
      </c>
      <c r="Y12">
        <f>Table1[[#This Row],[METERED SALES]]+Table1[[#This Row],[UNMETERED SALES]]</f>
        <v>617623.19999999995</v>
      </c>
      <c r="Z12" s="14">
        <f>(Table1[[#This Row],[NET CONSUMPTION T=Q+R-S]]-Table1[[#This Row],[TOTAL SALES W=U+V]])/Table1[[#This Row],[NET CONSUMPTION T=Q+R-S]]*100</f>
        <v>5.3015639374425092</v>
      </c>
      <c r="AA12">
        <v>5459310.7999999998</v>
      </c>
      <c r="AB12">
        <v>7552797.21</v>
      </c>
      <c r="AC12">
        <v>0.94699999999999995</v>
      </c>
      <c r="AD12">
        <v>1.3835</v>
      </c>
      <c r="AE12">
        <v>7.33</v>
      </c>
      <c r="AH12" t="s">
        <v>80</v>
      </c>
    </row>
    <row r="13" spans="1:34" x14ac:dyDescent="0.25">
      <c r="A13">
        <v>5</v>
      </c>
      <c r="B13" t="s">
        <v>74</v>
      </c>
      <c r="C13" t="s">
        <v>75</v>
      </c>
      <c r="D13" t="s">
        <v>8</v>
      </c>
      <c r="E13" t="s">
        <v>89</v>
      </c>
      <c r="F13" t="s">
        <v>8</v>
      </c>
      <c r="H13" t="s">
        <v>90</v>
      </c>
      <c r="I13" t="s">
        <v>78</v>
      </c>
      <c r="J13" t="s">
        <v>91</v>
      </c>
      <c r="K13">
        <v>60</v>
      </c>
      <c r="L13">
        <v>60</v>
      </c>
      <c r="M13">
        <v>0</v>
      </c>
      <c r="N13">
        <v>0</v>
      </c>
      <c r="O13">
        <v>0</v>
      </c>
      <c r="P13">
        <v>12082.6</v>
      </c>
      <c r="Q13">
        <v>12578.4</v>
      </c>
      <c r="R13">
        <v>2000</v>
      </c>
      <c r="S13">
        <v>991600</v>
      </c>
      <c r="T13">
        <v>0</v>
      </c>
      <c r="U13">
        <v>680000</v>
      </c>
      <c r="V13">
        <f>Table1[[#This Row],[CONSUMPTION Q=(O-N)*P]]+Table1[[#This Row],[IMPORTED ENERGY]]-Table1[[#This Row],[EXPORTED ENERGY]]</f>
        <v>311600</v>
      </c>
      <c r="W13">
        <v>300035.5</v>
      </c>
      <c r="X13">
        <v>0</v>
      </c>
      <c r="Y13">
        <f>Table1[[#This Row],[METERED SALES]]+Table1[[#This Row],[UNMETERED SALES]]</f>
        <v>300035.5</v>
      </c>
      <c r="Z13" s="14">
        <f>(Table1[[#This Row],[NET CONSUMPTION T=Q+R-S]]-Table1[[#This Row],[TOTAL SALES W=U+V]])/Table1[[#This Row],[NET CONSUMPTION T=Q+R-S]]*100</f>
        <v>3.7113286264441587</v>
      </c>
      <c r="AA13">
        <v>4178624</v>
      </c>
      <c r="AB13">
        <v>3987013</v>
      </c>
      <c r="AC13">
        <v>0.96289999999999998</v>
      </c>
      <c r="AD13">
        <v>0.95409999999999995</v>
      </c>
      <c r="AE13">
        <v>3.54</v>
      </c>
      <c r="AH13" t="s">
        <v>80</v>
      </c>
    </row>
    <row r="14" spans="1:34" x14ac:dyDescent="0.25">
      <c r="A14">
        <v>6</v>
      </c>
      <c r="B14" t="s">
        <v>74</v>
      </c>
      <c r="C14" t="s">
        <v>75</v>
      </c>
      <c r="D14" t="s">
        <v>92</v>
      </c>
      <c r="E14" t="s">
        <v>93</v>
      </c>
      <c r="F14" t="s">
        <v>92</v>
      </c>
      <c r="H14" t="s">
        <v>94</v>
      </c>
      <c r="I14" t="s">
        <v>83</v>
      </c>
      <c r="J14" t="s">
        <v>95</v>
      </c>
      <c r="K14">
        <v>1684</v>
      </c>
      <c r="L14">
        <v>1684</v>
      </c>
      <c r="M14">
        <v>0</v>
      </c>
      <c r="N14">
        <v>183</v>
      </c>
      <c r="O14">
        <v>0</v>
      </c>
      <c r="P14">
        <v>1059.1199999999999</v>
      </c>
      <c r="Q14">
        <v>1089.97</v>
      </c>
      <c r="R14">
        <v>20000</v>
      </c>
      <c r="S14">
        <v>617000</v>
      </c>
      <c r="T14">
        <v>0</v>
      </c>
      <c r="U14">
        <v>0</v>
      </c>
      <c r="V14">
        <f>Table1[[#This Row],[CONSUMPTION Q=(O-N)*P]]+Table1[[#This Row],[IMPORTED ENERGY]]-Table1[[#This Row],[EXPORTED ENERGY]]</f>
        <v>617000</v>
      </c>
      <c r="W14">
        <v>345827.92</v>
      </c>
      <c r="X14">
        <v>229447.99</v>
      </c>
      <c r="Y14">
        <f>Table1[[#This Row],[METERED SALES]]+Table1[[#This Row],[UNMETERED SALES]]</f>
        <v>575275.90999999992</v>
      </c>
      <c r="Z14" s="14">
        <f>(Table1[[#This Row],[NET CONSUMPTION T=Q+R-S]]-Table1[[#This Row],[TOTAL SALES W=U+V]])/Table1[[#This Row],[NET CONSUMPTION T=Q+R-S]]*100</f>
        <v>6.7624132901134653</v>
      </c>
      <c r="AA14">
        <v>5618897.3600000003</v>
      </c>
      <c r="AB14">
        <v>7860810.5099999998</v>
      </c>
      <c r="AC14">
        <v>0.93240000000000001</v>
      </c>
      <c r="AD14">
        <v>1.399</v>
      </c>
      <c r="AE14">
        <v>9.4600000000000009</v>
      </c>
      <c r="AH14" t="s">
        <v>80</v>
      </c>
    </row>
    <row r="15" spans="1:34" x14ac:dyDescent="0.25">
      <c r="A15">
        <v>7</v>
      </c>
      <c r="B15" t="s">
        <v>74</v>
      </c>
      <c r="C15" t="s">
        <v>75</v>
      </c>
      <c r="D15" t="s">
        <v>92</v>
      </c>
      <c r="E15" t="s">
        <v>96</v>
      </c>
      <c r="F15" t="s">
        <v>92</v>
      </c>
      <c r="H15" t="s">
        <v>97</v>
      </c>
      <c r="I15" t="s">
        <v>98</v>
      </c>
      <c r="J15" t="s">
        <v>99</v>
      </c>
      <c r="K15">
        <v>3484</v>
      </c>
      <c r="L15">
        <v>3484</v>
      </c>
      <c r="M15">
        <v>0</v>
      </c>
      <c r="N15">
        <v>92</v>
      </c>
      <c r="O15">
        <v>0</v>
      </c>
      <c r="P15">
        <v>2642.694</v>
      </c>
      <c r="Q15">
        <v>2678.0770000000002</v>
      </c>
      <c r="R15">
        <v>40000</v>
      </c>
      <c r="S15">
        <v>1415320</v>
      </c>
      <c r="T15">
        <v>0</v>
      </c>
      <c r="U15">
        <v>184542</v>
      </c>
      <c r="V15">
        <f>Table1[[#This Row],[CONSUMPTION Q=(O-N)*P]]+Table1[[#This Row],[IMPORTED ENERGY]]-Table1[[#This Row],[EXPORTED ENERGY]]</f>
        <v>1230778</v>
      </c>
      <c r="W15">
        <v>1110097.8500000001</v>
      </c>
      <c r="X15">
        <v>103664.72900000001</v>
      </c>
      <c r="Y15">
        <f>Table1[[#This Row],[METERED SALES]]+Table1[[#This Row],[UNMETERED SALES]]</f>
        <v>1213762.5790000001</v>
      </c>
      <c r="Z15" s="14">
        <f>(Table1[[#This Row],[NET CONSUMPTION T=Q+R-S]]-Table1[[#This Row],[TOTAL SALES W=U+V]])/Table1[[#This Row],[NET CONSUMPTION T=Q+R-S]]*100</f>
        <v>1.3824931059866081</v>
      </c>
      <c r="AA15">
        <v>12763312.52</v>
      </c>
      <c r="AB15">
        <v>13334062.189999999</v>
      </c>
      <c r="AC15">
        <v>0.98619999999999997</v>
      </c>
      <c r="AD15">
        <v>1.0447</v>
      </c>
      <c r="AE15">
        <v>1.44</v>
      </c>
      <c r="AH15" t="s">
        <v>80</v>
      </c>
    </row>
    <row r="16" spans="1:34" x14ac:dyDescent="0.25">
      <c r="A16">
        <v>8</v>
      </c>
      <c r="B16" t="s">
        <v>74</v>
      </c>
      <c r="C16" t="s">
        <v>75</v>
      </c>
      <c r="D16" t="s">
        <v>8</v>
      </c>
      <c r="E16" t="s">
        <v>81</v>
      </c>
      <c r="F16" t="s">
        <v>8</v>
      </c>
      <c r="H16" t="s">
        <v>100</v>
      </c>
      <c r="I16" t="s">
        <v>83</v>
      </c>
      <c r="J16" t="s">
        <v>101</v>
      </c>
      <c r="K16">
        <v>1583</v>
      </c>
      <c r="L16">
        <v>1583</v>
      </c>
      <c r="M16">
        <v>0</v>
      </c>
      <c r="N16">
        <v>0</v>
      </c>
      <c r="O16">
        <v>0</v>
      </c>
      <c r="P16">
        <v>488.53</v>
      </c>
      <c r="Q16">
        <v>500.43200000000002</v>
      </c>
      <c r="R16">
        <v>20000</v>
      </c>
      <c r="S16">
        <v>238040</v>
      </c>
      <c r="T16">
        <v>70000</v>
      </c>
      <c r="U16">
        <v>0</v>
      </c>
      <c r="V16">
        <f>Table1[[#This Row],[CONSUMPTION Q=(O-N)*P]]+Table1[[#This Row],[IMPORTED ENERGY]]-Table1[[#This Row],[EXPORTED ENERGY]]</f>
        <v>308040</v>
      </c>
      <c r="W16">
        <v>278351</v>
      </c>
      <c r="X16">
        <v>0</v>
      </c>
      <c r="Y16">
        <f>Table1[[#This Row],[METERED SALES]]+Table1[[#This Row],[UNMETERED SALES]]</f>
        <v>278351</v>
      </c>
      <c r="Z16" s="14">
        <f>(Table1[[#This Row],[NET CONSUMPTION T=Q+R-S]]-Table1[[#This Row],[TOTAL SALES W=U+V]])/Table1[[#This Row],[NET CONSUMPTION T=Q+R-S]]*100</f>
        <v>9.6380340215556419</v>
      </c>
      <c r="AA16">
        <v>3046594.94</v>
      </c>
      <c r="AB16">
        <v>3064373.38</v>
      </c>
      <c r="AC16">
        <v>0.90359999999999996</v>
      </c>
      <c r="AD16">
        <v>1.0058</v>
      </c>
      <c r="AE16">
        <v>9.6999999999999993</v>
      </c>
      <c r="AH16" t="s">
        <v>80</v>
      </c>
    </row>
    <row r="17" spans="1:34" x14ac:dyDescent="0.25">
      <c r="A17">
        <v>9</v>
      </c>
      <c r="B17" t="s">
        <v>74</v>
      </c>
      <c r="C17" t="s">
        <v>75</v>
      </c>
      <c r="D17" t="s">
        <v>92</v>
      </c>
      <c r="E17" t="s">
        <v>96</v>
      </c>
      <c r="F17" t="s">
        <v>92</v>
      </c>
      <c r="H17" t="s">
        <v>102</v>
      </c>
      <c r="I17" t="s">
        <v>103</v>
      </c>
      <c r="J17" t="s">
        <v>104</v>
      </c>
      <c r="K17">
        <v>3763</v>
      </c>
      <c r="L17">
        <v>3763</v>
      </c>
      <c r="M17">
        <v>0</v>
      </c>
      <c r="N17">
        <v>143</v>
      </c>
      <c r="O17">
        <v>0</v>
      </c>
      <c r="P17">
        <v>2620.2860000000001</v>
      </c>
      <c r="Q17">
        <v>2674.223</v>
      </c>
      <c r="R17">
        <v>20000</v>
      </c>
      <c r="S17">
        <v>1078740</v>
      </c>
      <c r="T17">
        <v>0</v>
      </c>
      <c r="U17">
        <v>444553</v>
      </c>
      <c r="V17">
        <f>Table1[[#This Row],[CONSUMPTION Q=(O-N)*P]]+Table1[[#This Row],[IMPORTED ENERGY]]-Table1[[#This Row],[EXPORTED ENERGY]]</f>
        <v>634187</v>
      </c>
      <c r="W17">
        <v>399242.6</v>
      </c>
      <c r="X17">
        <v>177965.2</v>
      </c>
      <c r="Y17">
        <f>Table1[[#This Row],[METERED SALES]]+Table1[[#This Row],[UNMETERED SALES]]</f>
        <v>577207.80000000005</v>
      </c>
      <c r="Z17" s="14">
        <f>(Table1[[#This Row],[NET CONSUMPTION T=Q+R-S]]-Table1[[#This Row],[TOTAL SALES W=U+V]])/Table1[[#This Row],[NET CONSUMPTION T=Q+R-S]]*100</f>
        <v>8.9846054870251137</v>
      </c>
      <c r="AA17">
        <v>5315599.09</v>
      </c>
      <c r="AB17">
        <v>5031988.43</v>
      </c>
      <c r="AC17">
        <v>0.91020000000000001</v>
      </c>
      <c r="AD17">
        <v>0.9466</v>
      </c>
      <c r="AE17">
        <v>8.5</v>
      </c>
      <c r="AH17" t="s">
        <v>80</v>
      </c>
    </row>
    <row r="18" spans="1:34" x14ac:dyDescent="0.25">
      <c r="A18">
        <v>10</v>
      </c>
      <c r="B18" t="s">
        <v>74</v>
      </c>
      <c r="C18" t="s">
        <v>75</v>
      </c>
      <c r="D18" t="s">
        <v>8</v>
      </c>
      <c r="E18" t="s">
        <v>89</v>
      </c>
      <c r="F18" t="s">
        <v>8</v>
      </c>
      <c r="H18" t="s">
        <v>105</v>
      </c>
      <c r="I18" t="s">
        <v>83</v>
      </c>
      <c r="J18" t="s">
        <v>106</v>
      </c>
      <c r="K18">
        <v>2100</v>
      </c>
      <c r="L18">
        <v>2100</v>
      </c>
      <c r="M18">
        <v>0</v>
      </c>
      <c r="N18">
        <v>0</v>
      </c>
      <c r="O18">
        <v>0</v>
      </c>
      <c r="P18">
        <v>1818.2</v>
      </c>
      <c r="Q18">
        <v>2018.6</v>
      </c>
      <c r="R18">
        <v>2000</v>
      </c>
      <c r="S18">
        <v>400800</v>
      </c>
      <c r="T18">
        <v>0</v>
      </c>
      <c r="U18">
        <v>80000</v>
      </c>
      <c r="V18">
        <f>Table1[[#This Row],[CONSUMPTION Q=(O-N)*P]]+Table1[[#This Row],[IMPORTED ENERGY]]-Table1[[#This Row],[EXPORTED ENERGY]]</f>
        <v>320800</v>
      </c>
      <c r="W18">
        <v>306051.5</v>
      </c>
      <c r="X18">
        <v>0</v>
      </c>
      <c r="Y18">
        <f>Table1[[#This Row],[METERED SALES]]+Table1[[#This Row],[UNMETERED SALES]]</f>
        <v>306051.5</v>
      </c>
      <c r="Z18" s="14">
        <f>(Table1[[#This Row],[NET CONSUMPTION T=Q+R-S]]-Table1[[#This Row],[TOTAL SALES W=U+V]])/Table1[[#This Row],[NET CONSUMPTION T=Q+R-S]]*100</f>
        <v>4.597412718204489</v>
      </c>
      <c r="AA18">
        <v>2919933.04</v>
      </c>
      <c r="AB18">
        <v>3184903.94</v>
      </c>
      <c r="AC18">
        <v>0.95399999999999996</v>
      </c>
      <c r="AD18">
        <v>1.0907</v>
      </c>
      <c r="AE18">
        <v>5.0199999999999996</v>
      </c>
      <c r="AH18" t="s">
        <v>80</v>
      </c>
    </row>
    <row r="19" spans="1:34" x14ac:dyDescent="0.25">
      <c r="A19">
        <v>11</v>
      </c>
      <c r="B19" t="s">
        <v>74</v>
      </c>
      <c r="C19" t="s">
        <v>75</v>
      </c>
      <c r="D19" t="s">
        <v>8</v>
      </c>
      <c r="E19" t="s">
        <v>81</v>
      </c>
      <c r="F19" t="s">
        <v>8</v>
      </c>
      <c r="H19" t="s">
        <v>107</v>
      </c>
      <c r="I19" t="s">
        <v>83</v>
      </c>
      <c r="J19" t="s">
        <v>108</v>
      </c>
      <c r="K19">
        <v>4873</v>
      </c>
      <c r="L19">
        <v>4873</v>
      </c>
      <c r="M19">
        <v>0</v>
      </c>
      <c r="N19">
        <v>196</v>
      </c>
      <c r="O19">
        <v>0</v>
      </c>
      <c r="P19">
        <v>2742.12</v>
      </c>
      <c r="Q19">
        <v>2790.8629999999998</v>
      </c>
      <c r="R19">
        <v>20000</v>
      </c>
      <c r="S19">
        <v>974860</v>
      </c>
      <c r="T19">
        <v>0</v>
      </c>
      <c r="U19">
        <v>0</v>
      </c>
      <c r="V19">
        <f>Table1[[#This Row],[CONSUMPTION Q=(O-N)*P]]+Table1[[#This Row],[IMPORTED ENERGY]]-Table1[[#This Row],[EXPORTED ENERGY]]</f>
        <v>974860</v>
      </c>
      <c r="W19">
        <v>588796.05000000005</v>
      </c>
      <c r="X19">
        <v>295658</v>
      </c>
      <c r="Y19">
        <f>Table1[[#This Row],[METERED SALES]]+Table1[[#This Row],[UNMETERED SALES]]</f>
        <v>884454.05</v>
      </c>
      <c r="Z19" s="14">
        <f>(Table1[[#This Row],[NET CONSUMPTION T=Q+R-S]]-Table1[[#This Row],[TOTAL SALES W=U+V]])/Table1[[#This Row],[NET CONSUMPTION T=Q+R-S]]*100</f>
        <v>9.2737367416859815</v>
      </c>
      <c r="AA19">
        <v>9093945.5700000003</v>
      </c>
      <c r="AB19">
        <v>13049568.640000001</v>
      </c>
      <c r="AC19">
        <v>0.9073</v>
      </c>
      <c r="AD19">
        <v>1.4350000000000001</v>
      </c>
      <c r="AE19">
        <v>13.3</v>
      </c>
      <c r="AH19" t="s">
        <v>80</v>
      </c>
    </row>
    <row r="20" spans="1:34" x14ac:dyDescent="0.25">
      <c r="A20">
        <v>12</v>
      </c>
      <c r="B20" t="s">
        <v>74</v>
      </c>
      <c r="C20" t="s">
        <v>75</v>
      </c>
      <c r="D20" t="s">
        <v>8</v>
      </c>
      <c r="E20" t="s">
        <v>76</v>
      </c>
      <c r="F20" t="s">
        <v>8</v>
      </c>
      <c r="H20" t="s">
        <v>109</v>
      </c>
      <c r="I20" t="s">
        <v>83</v>
      </c>
      <c r="J20" t="s">
        <v>110</v>
      </c>
      <c r="K20">
        <v>4809</v>
      </c>
      <c r="L20">
        <v>4809</v>
      </c>
      <c r="M20">
        <v>0</v>
      </c>
      <c r="N20">
        <v>234</v>
      </c>
      <c r="O20">
        <v>0</v>
      </c>
      <c r="P20">
        <v>2531.91</v>
      </c>
      <c r="Q20">
        <v>2539.9879999999998</v>
      </c>
      <c r="R20">
        <v>20000</v>
      </c>
      <c r="S20">
        <v>161560</v>
      </c>
      <c r="T20">
        <v>920000</v>
      </c>
      <c r="U20">
        <v>0</v>
      </c>
      <c r="V20">
        <f>Table1[[#This Row],[CONSUMPTION Q=(O-N)*P]]+Table1[[#This Row],[IMPORTED ENERGY]]-Table1[[#This Row],[EXPORTED ENERGY]]</f>
        <v>1081560</v>
      </c>
      <c r="W20">
        <v>717516.25</v>
      </c>
      <c r="X20">
        <v>321095</v>
      </c>
      <c r="Y20">
        <f>Table1[[#This Row],[METERED SALES]]+Table1[[#This Row],[UNMETERED SALES]]</f>
        <v>1038611.25</v>
      </c>
      <c r="Z20" s="14">
        <f>(Table1[[#This Row],[NET CONSUMPTION T=Q+R-S]]-Table1[[#This Row],[TOTAL SALES W=U+V]])/Table1[[#This Row],[NET CONSUMPTION T=Q+R-S]]*100</f>
        <v>3.9710002219016971</v>
      </c>
      <c r="AA20">
        <v>9350335.4299999997</v>
      </c>
      <c r="AB20">
        <v>10992753.92</v>
      </c>
      <c r="AC20">
        <v>0.96030000000000004</v>
      </c>
      <c r="AD20">
        <v>1.1757</v>
      </c>
      <c r="AE20">
        <v>4.67</v>
      </c>
      <c r="AH20" t="s">
        <v>80</v>
      </c>
    </row>
    <row r="21" spans="1:34" x14ac:dyDescent="0.25">
      <c r="A21">
        <v>13</v>
      </c>
      <c r="B21" t="s">
        <v>74</v>
      </c>
      <c r="C21" t="s">
        <v>75</v>
      </c>
      <c r="D21" t="s">
        <v>8</v>
      </c>
      <c r="E21" t="s">
        <v>76</v>
      </c>
      <c r="F21" t="s">
        <v>8</v>
      </c>
      <c r="H21" t="s">
        <v>111</v>
      </c>
      <c r="I21" t="s">
        <v>112</v>
      </c>
      <c r="J21" t="s">
        <v>113</v>
      </c>
      <c r="K21">
        <v>20</v>
      </c>
      <c r="L21">
        <v>20</v>
      </c>
      <c r="M21">
        <v>0</v>
      </c>
      <c r="N21">
        <v>0</v>
      </c>
      <c r="O21">
        <v>0</v>
      </c>
      <c r="P21">
        <v>56.893000000000001</v>
      </c>
      <c r="Q21">
        <v>64.052000000000007</v>
      </c>
      <c r="R21">
        <v>20000</v>
      </c>
      <c r="S21">
        <v>143180</v>
      </c>
      <c r="T21">
        <v>3000</v>
      </c>
      <c r="U21">
        <v>0</v>
      </c>
      <c r="V21">
        <f>Table1[[#This Row],[CONSUMPTION Q=(O-N)*P]]+Table1[[#This Row],[IMPORTED ENERGY]]-Table1[[#This Row],[EXPORTED ENERGY]]</f>
        <v>146180</v>
      </c>
      <c r="W21">
        <v>145261</v>
      </c>
      <c r="X21">
        <v>0</v>
      </c>
      <c r="Y21">
        <f>Table1[[#This Row],[METERED SALES]]+Table1[[#This Row],[UNMETERED SALES]]</f>
        <v>145261</v>
      </c>
      <c r="Z21" s="14">
        <f>(Table1[[#This Row],[NET CONSUMPTION T=Q+R-S]]-Table1[[#This Row],[TOTAL SALES W=U+V]])/Table1[[#This Row],[NET CONSUMPTION T=Q+R-S]]*100</f>
        <v>0.62867697359419894</v>
      </c>
      <c r="AA21">
        <v>840285.7</v>
      </c>
      <c r="AB21">
        <v>864307.7</v>
      </c>
      <c r="AC21">
        <v>0.99370000000000003</v>
      </c>
      <c r="AD21">
        <v>1.0286</v>
      </c>
      <c r="AE21">
        <v>0.65</v>
      </c>
      <c r="AH21" t="s">
        <v>80</v>
      </c>
    </row>
    <row r="22" spans="1:34" x14ac:dyDescent="0.25">
      <c r="A22">
        <v>14</v>
      </c>
      <c r="B22" t="s">
        <v>74</v>
      </c>
      <c r="C22" t="s">
        <v>75</v>
      </c>
      <c r="D22" t="s">
        <v>8</v>
      </c>
      <c r="E22" t="s">
        <v>81</v>
      </c>
      <c r="F22" t="s">
        <v>8</v>
      </c>
      <c r="H22" t="s">
        <v>114</v>
      </c>
      <c r="I22" t="s">
        <v>83</v>
      </c>
      <c r="J22" t="s">
        <v>115</v>
      </c>
      <c r="K22">
        <v>175</v>
      </c>
      <c r="L22">
        <v>175</v>
      </c>
      <c r="M22">
        <v>0</v>
      </c>
      <c r="N22">
        <v>0</v>
      </c>
      <c r="O22">
        <v>0</v>
      </c>
      <c r="P22">
        <v>822.00599999999997</v>
      </c>
      <c r="Q22">
        <v>835.43600000000004</v>
      </c>
      <c r="R22">
        <v>20000</v>
      </c>
      <c r="S22">
        <v>268600</v>
      </c>
      <c r="T22">
        <v>60000</v>
      </c>
      <c r="U22">
        <v>0</v>
      </c>
      <c r="V22">
        <f>Table1[[#This Row],[CONSUMPTION Q=(O-N)*P]]+Table1[[#This Row],[IMPORTED ENERGY]]-Table1[[#This Row],[EXPORTED ENERGY]]</f>
        <v>328600</v>
      </c>
      <c r="W22">
        <v>320309.40000000002</v>
      </c>
      <c r="X22">
        <v>0</v>
      </c>
      <c r="Y22">
        <f>Table1[[#This Row],[METERED SALES]]+Table1[[#This Row],[UNMETERED SALES]]</f>
        <v>320309.40000000002</v>
      </c>
      <c r="Z22" s="14">
        <f>(Table1[[#This Row],[NET CONSUMPTION T=Q+R-S]]-Table1[[#This Row],[TOTAL SALES W=U+V]])/Table1[[#This Row],[NET CONSUMPTION T=Q+R-S]]*100</f>
        <v>2.523006695069987</v>
      </c>
      <c r="AA22">
        <v>2863091.3</v>
      </c>
      <c r="AB22">
        <v>4042623.55</v>
      </c>
      <c r="AC22">
        <v>0.9748</v>
      </c>
      <c r="AD22">
        <v>1.4119999999999999</v>
      </c>
      <c r="AE22">
        <v>3.56</v>
      </c>
      <c r="AH22" t="s">
        <v>80</v>
      </c>
    </row>
    <row r="23" spans="1:34" x14ac:dyDescent="0.25">
      <c r="A23">
        <v>15</v>
      </c>
      <c r="B23" t="s">
        <v>74</v>
      </c>
      <c r="C23" t="s">
        <v>75</v>
      </c>
      <c r="D23" t="s">
        <v>8</v>
      </c>
      <c r="E23" t="s">
        <v>81</v>
      </c>
      <c r="F23" t="s">
        <v>8</v>
      </c>
      <c r="H23" t="s">
        <v>116</v>
      </c>
      <c r="I23" t="s">
        <v>83</v>
      </c>
      <c r="J23" t="s">
        <v>117</v>
      </c>
      <c r="K23">
        <v>6513</v>
      </c>
      <c r="L23">
        <v>6513</v>
      </c>
      <c r="M23">
        <v>0</v>
      </c>
      <c r="N23">
        <v>287</v>
      </c>
      <c r="O23">
        <v>2</v>
      </c>
      <c r="P23">
        <v>2302.134</v>
      </c>
      <c r="Q23">
        <v>2350.8380000000002</v>
      </c>
      <c r="R23">
        <v>40000</v>
      </c>
      <c r="S23">
        <v>1948160</v>
      </c>
      <c r="T23">
        <v>0</v>
      </c>
      <c r="U23">
        <v>0</v>
      </c>
      <c r="V23">
        <f>Table1[[#This Row],[CONSUMPTION Q=(O-N)*P]]+Table1[[#This Row],[IMPORTED ENERGY]]-Table1[[#This Row],[EXPORTED ENERGY]]</f>
        <v>1948160</v>
      </c>
      <c r="W23">
        <v>1411505.75</v>
      </c>
      <c r="X23">
        <v>325584</v>
      </c>
      <c r="Y23">
        <f>Table1[[#This Row],[METERED SALES]]+Table1[[#This Row],[UNMETERED SALES]]</f>
        <v>1737089.75</v>
      </c>
      <c r="Z23" s="14">
        <f>(Table1[[#This Row],[NET CONSUMPTION T=Q+R-S]]-Table1[[#This Row],[TOTAL SALES W=U+V]])/Table1[[#This Row],[NET CONSUMPTION T=Q+R-S]]*100</f>
        <v>10.834338555354796</v>
      </c>
      <c r="AA23">
        <v>19047271.010000002</v>
      </c>
      <c r="AB23">
        <v>19895046.920000002</v>
      </c>
      <c r="AC23">
        <v>0.89170000000000005</v>
      </c>
      <c r="AD23">
        <v>1.0445</v>
      </c>
      <c r="AE23">
        <v>11.31</v>
      </c>
      <c r="AH23" t="s">
        <v>80</v>
      </c>
    </row>
    <row r="24" spans="1:34" x14ac:dyDescent="0.25">
      <c r="A24">
        <v>16</v>
      </c>
      <c r="B24" t="s">
        <v>74</v>
      </c>
      <c r="C24" t="s">
        <v>75</v>
      </c>
      <c r="D24" t="s">
        <v>8</v>
      </c>
      <c r="E24" t="s">
        <v>76</v>
      </c>
      <c r="F24" t="s">
        <v>8</v>
      </c>
      <c r="H24" t="s">
        <v>118</v>
      </c>
      <c r="I24" t="s">
        <v>112</v>
      </c>
      <c r="J24" t="s">
        <v>119</v>
      </c>
      <c r="K24">
        <v>57</v>
      </c>
      <c r="L24">
        <v>57</v>
      </c>
      <c r="M24">
        <v>0</v>
      </c>
      <c r="N24">
        <v>0</v>
      </c>
      <c r="O24">
        <v>0</v>
      </c>
      <c r="P24">
        <v>15.172000000000001</v>
      </c>
      <c r="Q24">
        <v>16.544</v>
      </c>
      <c r="R24">
        <v>20000</v>
      </c>
      <c r="S24">
        <v>27440</v>
      </c>
      <c r="T24">
        <v>0</v>
      </c>
      <c r="U24">
        <v>8000</v>
      </c>
      <c r="V24">
        <f>Table1[[#This Row],[CONSUMPTION Q=(O-N)*P]]+Table1[[#This Row],[IMPORTED ENERGY]]-Table1[[#This Row],[EXPORTED ENERGY]]</f>
        <v>19440</v>
      </c>
      <c r="W24">
        <v>18611</v>
      </c>
      <c r="X24">
        <v>0</v>
      </c>
      <c r="Y24">
        <f>Table1[[#This Row],[METERED SALES]]+Table1[[#This Row],[UNMETERED SALES]]</f>
        <v>18611</v>
      </c>
      <c r="Z24" s="14">
        <f>(Table1[[#This Row],[NET CONSUMPTION T=Q+R-S]]-Table1[[#This Row],[TOTAL SALES W=U+V]])/Table1[[#This Row],[NET CONSUMPTION T=Q+R-S]]*100</f>
        <v>4.2644032921810702</v>
      </c>
      <c r="AA24">
        <v>193726.36</v>
      </c>
      <c r="AB24">
        <v>201900.36</v>
      </c>
      <c r="AC24">
        <v>0.95740000000000003</v>
      </c>
      <c r="AD24">
        <v>1.0422</v>
      </c>
      <c r="AE24">
        <v>4.4400000000000004</v>
      </c>
      <c r="AH24" t="s">
        <v>80</v>
      </c>
    </row>
    <row r="25" spans="1:34" x14ac:dyDescent="0.25">
      <c r="A25">
        <v>17</v>
      </c>
      <c r="B25" t="s">
        <v>74</v>
      </c>
      <c r="C25" t="s">
        <v>75</v>
      </c>
      <c r="D25" t="s">
        <v>8</v>
      </c>
      <c r="E25" t="s">
        <v>81</v>
      </c>
      <c r="F25" t="s">
        <v>8</v>
      </c>
      <c r="H25" t="s">
        <v>120</v>
      </c>
      <c r="I25" t="s">
        <v>83</v>
      </c>
      <c r="J25" t="s">
        <v>121</v>
      </c>
      <c r="K25">
        <v>0</v>
      </c>
      <c r="L25">
        <v>0</v>
      </c>
      <c r="M25">
        <v>0</v>
      </c>
      <c r="N25">
        <v>0</v>
      </c>
      <c r="O25">
        <v>0</v>
      </c>
      <c r="P25">
        <v>262.8</v>
      </c>
      <c r="Q25">
        <v>433.8</v>
      </c>
      <c r="R25">
        <v>2000</v>
      </c>
      <c r="S25">
        <v>342000</v>
      </c>
      <c r="T25">
        <v>0</v>
      </c>
      <c r="U25">
        <v>342000</v>
      </c>
      <c r="V25">
        <f>Table1[[#This Row],[CONSUMPTION Q=(O-N)*P]]+Table1[[#This Row],[IMPORTED ENERGY]]-Table1[[#This Row],[EXPORTED ENERGY]]</f>
        <v>0</v>
      </c>
      <c r="W25">
        <v>0</v>
      </c>
      <c r="X25">
        <v>0</v>
      </c>
      <c r="Y25">
        <f>Table1[[#This Row],[METERED SALES]]+Table1[[#This Row],[UNMETERED SALES]]</f>
        <v>0</v>
      </c>
      <c r="Z25" s="14" t="e">
        <f>(Table1[[#This Row],[NET CONSUMPTION T=Q+R-S]]-Table1[[#This Row],[TOTAL SALES W=U+V]])/Table1[[#This Row],[NET CONSUMPTION T=Q+R-S]]*100</f>
        <v>#DIV/0!</v>
      </c>
      <c r="AA25">
        <v>0</v>
      </c>
      <c r="AB25">
        <v>0</v>
      </c>
      <c r="AC25">
        <v>0</v>
      </c>
      <c r="AD25">
        <v>0</v>
      </c>
      <c r="AE25">
        <v>0</v>
      </c>
      <c r="AH25" t="s">
        <v>80</v>
      </c>
    </row>
    <row r="26" spans="1:34" x14ac:dyDescent="0.25">
      <c r="A26">
        <v>18</v>
      </c>
      <c r="B26" t="s">
        <v>74</v>
      </c>
      <c r="C26" t="s">
        <v>75</v>
      </c>
      <c r="D26" t="s">
        <v>92</v>
      </c>
      <c r="E26" t="s">
        <v>93</v>
      </c>
      <c r="F26" t="s">
        <v>92</v>
      </c>
      <c r="H26" t="s">
        <v>122</v>
      </c>
      <c r="I26" t="s">
        <v>83</v>
      </c>
      <c r="J26" t="s">
        <v>123</v>
      </c>
      <c r="K26">
        <v>4198</v>
      </c>
      <c r="L26">
        <v>4198</v>
      </c>
      <c r="M26">
        <v>0</v>
      </c>
      <c r="N26">
        <v>177</v>
      </c>
      <c r="O26">
        <v>0</v>
      </c>
      <c r="P26">
        <v>2574.54</v>
      </c>
      <c r="Q26">
        <v>2606.34</v>
      </c>
      <c r="R26">
        <v>40000</v>
      </c>
      <c r="S26">
        <v>1272000</v>
      </c>
      <c r="T26">
        <v>545125</v>
      </c>
      <c r="U26">
        <v>0</v>
      </c>
      <c r="V26">
        <f>Table1[[#This Row],[CONSUMPTION Q=(O-N)*P]]+Table1[[#This Row],[IMPORTED ENERGY]]-Table1[[#This Row],[EXPORTED ENERGY]]</f>
        <v>1817125</v>
      </c>
      <c r="W26">
        <v>1502325.15</v>
      </c>
      <c r="X26">
        <v>224998.86</v>
      </c>
      <c r="Y26">
        <f>Table1[[#This Row],[METERED SALES]]+Table1[[#This Row],[UNMETERED SALES]]</f>
        <v>1727324.0099999998</v>
      </c>
      <c r="Z26" s="14">
        <f>(Table1[[#This Row],[NET CONSUMPTION T=Q+R-S]]-Table1[[#This Row],[TOTAL SALES W=U+V]])/Table1[[#This Row],[NET CONSUMPTION T=Q+R-S]]*100</f>
        <v>4.9419269450368146</v>
      </c>
      <c r="AA26">
        <v>15505284.18</v>
      </c>
      <c r="AB26">
        <v>18599847.609999999</v>
      </c>
      <c r="AC26">
        <v>0.9506</v>
      </c>
      <c r="AD26">
        <v>1.1996</v>
      </c>
      <c r="AE26">
        <v>5.93</v>
      </c>
      <c r="AH26" t="s">
        <v>80</v>
      </c>
    </row>
    <row r="27" spans="1:34" x14ac:dyDescent="0.25">
      <c r="A27">
        <v>19</v>
      </c>
      <c r="B27" t="s">
        <v>74</v>
      </c>
      <c r="C27" t="s">
        <v>75</v>
      </c>
      <c r="D27" t="s">
        <v>8</v>
      </c>
      <c r="E27" t="s">
        <v>96</v>
      </c>
      <c r="F27" t="s">
        <v>8</v>
      </c>
      <c r="H27" t="s">
        <v>124</v>
      </c>
      <c r="I27" t="s">
        <v>83</v>
      </c>
      <c r="J27" t="s">
        <v>125</v>
      </c>
      <c r="K27">
        <v>785</v>
      </c>
      <c r="L27">
        <v>785</v>
      </c>
      <c r="M27">
        <v>0</v>
      </c>
      <c r="N27">
        <v>62</v>
      </c>
      <c r="O27">
        <v>0</v>
      </c>
      <c r="P27">
        <v>1087.203</v>
      </c>
      <c r="Q27">
        <v>1119.915</v>
      </c>
      <c r="R27">
        <v>20000</v>
      </c>
      <c r="S27">
        <v>654240</v>
      </c>
      <c r="T27">
        <v>0</v>
      </c>
      <c r="U27">
        <v>450000</v>
      </c>
      <c r="V27">
        <f>Table1[[#This Row],[CONSUMPTION Q=(O-N)*P]]+Table1[[#This Row],[IMPORTED ENERGY]]-Table1[[#This Row],[EXPORTED ENERGY]]</f>
        <v>204240</v>
      </c>
      <c r="W27">
        <v>84522.25</v>
      </c>
      <c r="X27">
        <v>102414</v>
      </c>
      <c r="Y27">
        <f>Table1[[#This Row],[METERED SALES]]+Table1[[#This Row],[UNMETERED SALES]]</f>
        <v>186936.25</v>
      </c>
      <c r="Z27" s="14">
        <f>(Table1[[#This Row],[NET CONSUMPTION T=Q+R-S]]-Table1[[#This Row],[TOTAL SALES W=U+V]])/Table1[[#This Row],[NET CONSUMPTION T=Q+R-S]]*100</f>
        <v>8.4722630238934595</v>
      </c>
      <c r="AA27">
        <v>1687064.93</v>
      </c>
      <c r="AB27">
        <v>2235080.38</v>
      </c>
      <c r="AC27">
        <v>0.9153</v>
      </c>
      <c r="AD27">
        <v>1.3248</v>
      </c>
      <c r="AE27">
        <v>11.22</v>
      </c>
      <c r="AH27" t="s">
        <v>80</v>
      </c>
    </row>
    <row r="28" spans="1:34" x14ac:dyDescent="0.25">
      <c r="A28">
        <v>20</v>
      </c>
      <c r="B28" t="s">
        <v>74</v>
      </c>
      <c r="C28" t="s">
        <v>75</v>
      </c>
      <c r="D28" t="s">
        <v>8</v>
      </c>
      <c r="E28" t="s">
        <v>89</v>
      </c>
      <c r="F28" t="s">
        <v>8</v>
      </c>
      <c r="H28" t="s">
        <v>126</v>
      </c>
      <c r="I28" t="s">
        <v>78</v>
      </c>
      <c r="J28" t="s">
        <v>127</v>
      </c>
      <c r="K28">
        <v>2071</v>
      </c>
      <c r="L28">
        <v>2071</v>
      </c>
      <c r="M28">
        <v>0</v>
      </c>
      <c r="N28">
        <v>0</v>
      </c>
      <c r="O28">
        <v>0</v>
      </c>
      <c r="P28">
        <v>624.82799999999997</v>
      </c>
      <c r="Q28">
        <v>638.77</v>
      </c>
      <c r="R28">
        <v>40000</v>
      </c>
      <c r="S28">
        <v>557680</v>
      </c>
      <c r="T28">
        <v>900000</v>
      </c>
      <c r="U28">
        <v>0</v>
      </c>
      <c r="V28">
        <f>Table1[[#This Row],[CONSUMPTION Q=(O-N)*P]]+Table1[[#This Row],[IMPORTED ENERGY]]-Table1[[#This Row],[EXPORTED ENERGY]]</f>
        <v>1457680</v>
      </c>
      <c r="W28">
        <v>1434168.44</v>
      </c>
      <c r="X28">
        <v>0</v>
      </c>
      <c r="Y28">
        <f>Table1[[#This Row],[METERED SALES]]+Table1[[#This Row],[UNMETERED SALES]]</f>
        <v>1434168.44</v>
      </c>
      <c r="Z28" s="14">
        <f>(Table1[[#This Row],[NET CONSUMPTION T=Q+R-S]]-Table1[[#This Row],[TOTAL SALES W=U+V]])/Table1[[#This Row],[NET CONSUMPTION T=Q+R-S]]*100</f>
        <v>1.6129438559903446</v>
      </c>
      <c r="AA28">
        <v>13507437.039999999</v>
      </c>
      <c r="AB28">
        <v>16238989.050000001</v>
      </c>
      <c r="AC28">
        <v>0.9839</v>
      </c>
      <c r="AD28">
        <v>1.2021999999999999</v>
      </c>
      <c r="AE28">
        <v>1.94</v>
      </c>
      <c r="AH28" t="s">
        <v>80</v>
      </c>
    </row>
    <row r="29" spans="1:34" x14ac:dyDescent="0.25">
      <c r="A29">
        <v>21</v>
      </c>
      <c r="B29" t="s">
        <v>74</v>
      </c>
      <c r="C29" t="s">
        <v>75</v>
      </c>
      <c r="D29" t="s">
        <v>8</v>
      </c>
      <c r="E29" t="s">
        <v>89</v>
      </c>
      <c r="F29" t="s">
        <v>8</v>
      </c>
      <c r="H29" t="s">
        <v>128</v>
      </c>
      <c r="I29" t="s">
        <v>83</v>
      </c>
      <c r="J29" t="s">
        <v>129</v>
      </c>
      <c r="K29">
        <v>1113</v>
      </c>
      <c r="L29">
        <v>1113</v>
      </c>
      <c r="M29">
        <v>0</v>
      </c>
      <c r="N29">
        <v>141</v>
      </c>
      <c r="O29">
        <v>0</v>
      </c>
      <c r="P29">
        <v>283.99099999999999</v>
      </c>
      <c r="Q29">
        <v>293.33800000000002</v>
      </c>
      <c r="R29">
        <v>40000</v>
      </c>
      <c r="S29">
        <v>373880</v>
      </c>
      <c r="T29">
        <v>0</v>
      </c>
      <c r="U29">
        <v>80000</v>
      </c>
      <c r="V29">
        <f>Table1[[#This Row],[CONSUMPTION Q=(O-N)*P]]+Table1[[#This Row],[IMPORTED ENERGY]]-Table1[[#This Row],[EXPORTED ENERGY]]</f>
        <v>293880</v>
      </c>
      <c r="W29">
        <v>90648.8</v>
      </c>
      <c r="X29">
        <v>191167</v>
      </c>
      <c r="Y29">
        <f>Table1[[#This Row],[METERED SALES]]+Table1[[#This Row],[UNMETERED SALES]]</f>
        <v>281815.8</v>
      </c>
      <c r="Z29" s="14">
        <f>(Table1[[#This Row],[NET CONSUMPTION T=Q+R-S]]-Table1[[#This Row],[TOTAL SALES W=U+V]])/Table1[[#This Row],[NET CONSUMPTION T=Q+R-S]]*100</f>
        <v>4.1051449571253613</v>
      </c>
      <c r="AA29">
        <v>2138245.89</v>
      </c>
      <c r="AB29">
        <v>3157591.92</v>
      </c>
      <c r="AC29">
        <v>0.95889999999999997</v>
      </c>
      <c r="AD29">
        <v>1.4766999999999999</v>
      </c>
      <c r="AE29">
        <v>6.07</v>
      </c>
      <c r="AH29" t="s">
        <v>80</v>
      </c>
    </row>
    <row r="30" spans="1:34" s="9" customFormat="1" x14ac:dyDescent="0.25">
      <c r="A30" s="9">
        <v>22</v>
      </c>
      <c r="B30" s="9" t="s">
        <v>74</v>
      </c>
      <c r="C30" s="9" t="s">
        <v>75</v>
      </c>
      <c r="D30" s="9" t="s">
        <v>75</v>
      </c>
      <c r="E30" s="9" t="s">
        <v>130</v>
      </c>
      <c r="F30" s="9" t="s">
        <v>75</v>
      </c>
      <c r="H30" s="9" t="s">
        <v>131</v>
      </c>
      <c r="I30" s="9" t="s">
        <v>98</v>
      </c>
      <c r="J30" s="9" t="s">
        <v>132</v>
      </c>
      <c r="K30" s="9">
        <v>5887</v>
      </c>
      <c r="L30" s="9">
        <v>5887</v>
      </c>
      <c r="M30" s="9">
        <v>0</v>
      </c>
      <c r="N30" s="9">
        <v>335</v>
      </c>
      <c r="O30" s="9">
        <v>0</v>
      </c>
      <c r="P30" s="9">
        <v>40582.1</v>
      </c>
      <c r="Q30" s="9">
        <v>41389.199999999997</v>
      </c>
      <c r="R30" s="9">
        <v>2000</v>
      </c>
      <c r="S30" s="9">
        <v>1614200</v>
      </c>
      <c r="T30" s="9">
        <v>0</v>
      </c>
      <c r="U30" s="9">
        <v>250000</v>
      </c>
      <c r="V30">
        <f>Table1[[#This Row],[CONSUMPTION Q=(O-N)*P]]+Table1[[#This Row],[IMPORTED ENERGY]]-Table1[[#This Row],[EXPORTED ENERGY]]</f>
        <v>1364200</v>
      </c>
      <c r="W30" s="9">
        <v>746578.99</v>
      </c>
      <c r="X30" s="9">
        <v>544090.57299999997</v>
      </c>
      <c r="Y30">
        <f>Table1[[#This Row],[METERED SALES]]+Table1[[#This Row],[UNMETERED SALES]]</f>
        <v>1290669.5630000001</v>
      </c>
      <c r="Z30" s="14">
        <f>(Table1[[#This Row],[NET CONSUMPTION T=Q+R-S]]-Table1[[#This Row],[TOTAL SALES W=U+V]])/Table1[[#This Row],[NET CONSUMPTION T=Q+R-S]]*100</f>
        <v>5.3900041782729744</v>
      </c>
      <c r="AA30" s="9">
        <v>11898394.619999999</v>
      </c>
      <c r="AB30" s="9">
        <v>12104050.060000001</v>
      </c>
      <c r="AC30" s="9">
        <v>0.79959999999999998</v>
      </c>
      <c r="AD30" s="9">
        <v>1.0173000000000001</v>
      </c>
      <c r="AE30" s="9">
        <v>20.39</v>
      </c>
      <c r="AH30" s="9" t="s">
        <v>80</v>
      </c>
    </row>
    <row r="31" spans="1:34" x14ac:dyDescent="0.25">
      <c r="A31">
        <v>23</v>
      </c>
      <c r="B31" t="s">
        <v>74</v>
      </c>
      <c r="C31" t="s">
        <v>75</v>
      </c>
      <c r="D31" t="s">
        <v>92</v>
      </c>
      <c r="E31" t="s">
        <v>93</v>
      </c>
      <c r="F31" t="s">
        <v>92</v>
      </c>
      <c r="H31" t="s">
        <v>133</v>
      </c>
      <c r="I31" t="s">
        <v>103</v>
      </c>
      <c r="J31" t="s">
        <v>134</v>
      </c>
      <c r="K31">
        <v>2513</v>
      </c>
      <c r="L31">
        <v>2513</v>
      </c>
      <c r="M31">
        <v>0</v>
      </c>
      <c r="N31">
        <v>88</v>
      </c>
      <c r="O31">
        <v>0</v>
      </c>
      <c r="P31">
        <v>1494.22</v>
      </c>
      <c r="Q31">
        <v>1524.54</v>
      </c>
      <c r="R31">
        <v>20000</v>
      </c>
      <c r="S31">
        <v>606400</v>
      </c>
      <c r="T31">
        <v>152145</v>
      </c>
      <c r="U31">
        <v>0</v>
      </c>
      <c r="V31">
        <f>Table1[[#This Row],[CONSUMPTION Q=(O-N)*P]]+Table1[[#This Row],[IMPORTED ENERGY]]-Table1[[#This Row],[EXPORTED ENERGY]]</f>
        <v>758545</v>
      </c>
      <c r="W31">
        <v>621272.06000000006</v>
      </c>
      <c r="X31">
        <v>110592.66</v>
      </c>
      <c r="Y31">
        <f>Table1[[#This Row],[METERED SALES]]+Table1[[#This Row],[UNMETERED SALES]]</f>
        <v>731864.72000000009</v>
      </c>
      <c r="Z31" s="14">
        <f>(Table1[[#This Row],[NET CONSUMPTION T=Q+R-S]]-Table1[[#This Row],[TOTAL SALES W=U+V]])/Table1[[#This Row],[NET CONSUMPTION T=Q+R-S]]*100</f>
        <v>3.5172969303073529</v>
      </c>
      <c r="AA31">
        <v>5467645.0199999996</v>
      </c>
      <c r="AB31">
        <v>3221476.77</v>
      </c>
      <c r="AC31">
        <v>0.96479999999999999</v>
      </c>
      <c r="AD31">
        <v>0.58919999999999995</v>
      </c>
      <c r="AE31">
        <v>2.0699999999999998</v>
      </c>
      <c r="AH31" t="s">
        <v>80</v>
      </c>
    </row>
    <row r="32" spans="1:34" x14ac:dyDescent="0.25">
      <c r="A32">
        <v>24</v>
      </c>
      <c r="B32" t="s">
        <v>74</v>
      </c>
      <c r="C32" t="s">
        <v>75</v>
      </c>
      <c r="D32" t="s">
        <v>92</v>
      </c>
      <c r="E32" t="s">
        <v>96</v>
      </c>
      <c r="F32" t="s">
        <v>92</v>
      </c>
      <c r="H32" t="s">
        <v>135</v>
      </c>
      <c r="I32" t="s">
        <v>103</v>
      </c>
      <c r="J32" t="s">
        <v>136</v>
      </c>
      <c r="K32">
        <v>3613</v>
      </c>
      <c r="L32">
        <v>3613</v>
      </c>
      <c r="M32">
        <v>0</v>
      </c>
      <c r="N32">
        <v>125</v>
      </c>
      <c r="O32">
        <v>0</v>
      </c>
      <c r="P32">
        <v>1968.671</v>
      </c>
      <c r="Q32">
        <v>2037.9349999999999</v>
      </c>
      <c r="R32">
        <v>20000</v>
      </c>
      <c r="S32">
        <v>1385280</v>
      </c>
      <c r="T32">
        <v>0</v>
      </c>
      <c r="U32">
        <v>494485</v>
      </c>
      <c r="V32">
        <f>Table1[[#This Row],[CONSUMPTION Q=(O-N)*P]]+Table1[[#This Row],[IMPORTED ENERGY]]-Table1[[#This Row],[EXPORTED ENERGY]]</f>
        <v>890795</v>
      </c>
      <c r="W32">
        <v>654917.14</v>
      </c>
      <c r="X32">
        <v>154448.37</v>
      </c>
      <c r="Y32">
        <f>Table1[[#This Row],[METERED SALES]]+Table1[[#This Row],[UNMETERED SALES]]</f>
        <v>809365.51</v>
      </c>
      <c r="Z32" s="14">
        <f>(Table1[[#This Row],[NET CONSUMPTION T=Q+R-S]]-Table1[[#This Row],[TOTAL SALES W=U+V]])/Table1[[#This Row],[NET CONSUMPTION T=Q+R-S]]*100</f>
        <v>9.1412154311598055</v>
      </c>
      <c r="AA32">
        <v>8498389.9499999993</v>
      </c>
      <c r="AB32">
        <v>8606057.8100000005</v>
      </c>
      <c r="AC32">
        <v>0.90859999999999996</v>
      </c>
      <c r="AD32">
        <v>1.0126999999999999</v>
      </c>
      <c r="AE32">
        <v>9.26</v>
      </c>
      <c r="AH32" t="s">
        <v>80</v>
      </c>
    </row>
    <row r="33" spans="1:34" x14ac:dyDescent="0.25">
      <c r="A33">
        <v>25</v>
      </c>
      <c r="B33" t="s">
        <v>74</v>
      </c>
      <c r="C33" t="s">
        <v>75</v>
      </c>
      <c r="D33" t="s">
        <v>8</v>
      </c>
      <c r="E33" t="s">
        <v>81</v>
      </c>
      <c r="F33" t="s">
        <v>8</v>
      </c>
      <c r="H33" t="s">
        <v>137</v>
      </c>
      <c r="I33" t="s">
        <v>98</v>
      </c>
      <c r="J33" t="s">
        <v>138</v>
      </c>
      <c r="K33">
        <v>2</v>
      </c>
      <c r="L33">
        <v>2</v>
      </c>
      <c r="M33">
        <v>0</v>
      </c>
      <c r="N33">
        <v>0</v>
      </c>
      <c r="O33">
        <v>0</v>
      </c>
      <c r="P33">
        <v>0</v>
      </c>
      <c r="Q33">
        <v>0</v>
      </c>
      <c r="R33">
        <v>2000</v>
      </c>
      <c r="S33">
        <v>0</v>
      </c>
      <c r="T33">
        <v>0</v>
      </c>
      <c r="U33">
        <v>0</v>
      </c>
      <c r="V33">
        <f>Table1[[#This Row],[CONSUMPTION Q=(O-N)*P]]+Table1[[#This Row],[IMPORTED ENERGY]]-Table1[[#This Row],[EXPORTED ENERGY]]</f>
        <v>0</v>
      </c>
      <c r="W33">
        <v>1750</v>
      </c>
      <c r="X33">
        <v>0</v>
      </c>
      <c r="Y33">
        <f>Table1[[#This Row],[METERED SALES]]+Table1[[#This Row],[UNMETERED SALES]]</f>
        <v>1750</v>
      </c>
      <c r="Z33" s="14" t="e">
        <f>(Table1[[#This Row],[NET CONSUMPTION T=Q+R-S]]-Table1[[#This Row],[TOTAL SALES W=U+V]])/Table1[[#This Row],[NET CONSUMPTION T=Q+R-S]]*100</f>
        <v>#DIV/0!</v>
      </c>
      <c r="AA33">
        <v>19217</v>
      </c>
      <c r="AB33">
        <v>32886</v>
      </c>
      <c r="AC33">
        <v>0</v>
      </c>
      <c r="AD33">
        <v>1.7113</v>
      </c>
      <c r="AE33">
        <v>171.13</v>
      </c>
      <c r="AH33" t="s">
        <v>80</v>
      </c>
    </row>
    <row r="34" spans="1:34" x14ac:dyDescent="0.25">
      <c r="A34">
        <v>26</v>
      </c>
      <c r="B34" t="s">
        <v>74</v>
      </c>
      <c r="C34" t="s">
        <v>75</v>
      </c>
      <c r="D34" t="s">
        <v>8</v>
      </c>
      <c r="E34" t="s">
        <v>76</v>
      </c>
      <c r="F34" t="s">
        <v>8</v>
      </c>
      <c r="H34" t="s">
        <v>139</v>
      </c>
      <c r="I34" t="s">
        <v>98</v>
      </c>
      <c r="J34" t="s">
        <v>140</v>
      </c>
      <c r="K34">
        <v>0</v>
      </c>
      <c r="L34">
        <v>0</v>
      </c>
      <c r="M34">
        <v>0</v>
      </c>
      <c r="N34">
        <v>0</v>
      </c>
      <c r="O34">
        <v>0</v>
      </c>
      <c r="P34">
        <v>254.001</v>
      </c>
      <c r="Q34">
        <v>294.88099999999997</v>
      </c>
      <c r="R34">
        <v>20000</v>
      </c>
      <c r="S34">
        <v>817600</v>
      </c>
      <c r="T34">
        <v>0</v>
      </c>
      <c r="U34">
        <v>817600</v>
      </c>
      <c r="V34">
        <f>Table1[[#This Row],[CONSUMPTION Q=(O-N)*P]]+Table1[[#This Row],[IMPORTED ENERGY]]-Table1[[#This Row],[EXPORTED ENERGY]]</f>
        <v>0</v>
      </c>
      <c r="W34">
        <v>0</v>
      </c>
      <c r="X34">
        <v>0</v>
      </c>
      <c r="Y34">
        <f>Table1[[#This Row],[METERED SALES]]+Table1[[#This Row],[UNMETERED SALES]]</f>
        <v>0</v>
      </c>
      <c r="Z34" s="14" t="e">
        <f>(Table1[[#This Row],[NET CONSUMPTION T=Q+R-S]]-Table1[[#This Row],[TOTAL SALES W=U+V]])/Table1[[#This Row],[NET CONSUMPTION T=Q+R-S]]*100</f>
        <v>#DIV/0!</v>
      </c>
      <c r="AA34">
        <v>0</v>
      </c>
      <c r="AB34">
        <v>0</v>
      </c>
      <c r="AC34">
        <v>0</v>
      </c>
      <c r="AD34">
        <v>0</v>
      </c>
      <c r="AE34">
        <v>0</v>
      </c>
      <c r="AH34" t="s">
        <v>80</v>
      </c>
    </row>
    <row r="35" spans="1:34" x14ac:dyDescent="0.25">
      <c r="A35">
        <v>27</v>
      </c>
      <c r="B35" t="s">
        <v>74</v>
      </c>
      <c r="C35" t="s">
        <v>75</v>
      </c>
      <c r="D35" t="s">
        <v>8</v>
      </c>
      <c r="E35" t="s">
        <v>89</v>
      </c>
      <c r="F35" t="s">
        <v>8</v>
      </c>
      <c r="H35" t="s">
        <v>141</v>
      </c>
      <c r="I35" t="s">
        <v>83</v>
      </c>
      <c r="J35" t="s">
        <v>142</v>
      </c>
      <c r="K35">
        <v>0</v>
      </c>
      <c r="L35">
        <v>0</v>
      </c>
      <c r="M35">
        <v>0</v>
      </c>
      <c r="N35">
        <v>0</v>
      </c>
      <c r="O35">
        <v>0</v>
      </c>
      <c r="P35">
        <v>335.8</v>
      </c>
      <c r="Q35">
        <v>412.8</v>
      </c>
      <c r="R35">
        <v>1000</v>
      </c>
      <c r="S35">
        <v>77000</v>
      </c>
      <c r="T35">
        <v>0</v>
      </c>
      <c r="U35">
        <v>77000</v>
      </c>
      <c r="V35">
        <f>Table1[[#This Row],[CONSUMPTION Q=(O-N)*P]]+Table1[[#This Row],[IMPORTED ENERGY]]-Table1[[#This Row],[EXPORTED ENERGY]]</f>
        <v>0</v>
      </c>
      <c r="W35">
        <v>0</v>
      </c>
      <c r="X35">
        <v>0</v>
      </c>
      <c r="Y35">
        <f>Table1[[#This Row],[METERED SALES]]+Table1[[#This Row],[UNMETERED SALES]]</f>
        <v>0</v>
      </c>
      <c r="Z35" s="14" t="e">
        <f>(Table1[[#This Row],[NET CONSUMPTION T=Q+R-S]]-Table1[[#This Row],[TOTAL SALES W=U+V]])/Table1[[#This Row],[NET CONSUMPTION T=Q+R-S]]*100</f>
        <v>#DIV/0!</v>
      </c>
      <c r="AA35">
        <v>0</v>
      </c>
      <c r="AB35">
        <v>0</v>
      </c>
      <c r="AC35">
        <v>0</v>
      </c>
      <c r="AD35">
        <v>0</v>
      </c>
      <c r="AE35">
        <v>0</v>
      </c>
      <c r="AH35" t="s">
        <v>80</v>
      </c>
    </row>
    <row r="36" spans="1:34" x14ac:dyDescent="0.25">
      <c r="A36">
        <v>28</v>
      </c>
      <c r="B36" t="s">
        <v>74</v>
      </c>
      <c r="C36" t="s">
        <v>75</v>
      </c>
      <c r="D36" t="s">
        <v>8</v>
      </c>
      <c r="E36" t="s">
        <v>76</v>
      </c>
      <c r="F36" t="s">
        <v>8</v>
      </c>
      <c r="H36" t="s">
        <v>143</v>
      </c>
      <c r="I36" t="s">
        <v>98</v>
      </c>
      <c r="J36" t="s">
        <v>144</v>
      </c>
      <c r="K36">
        <v>0</v>
      </c>
      <c r="L36">
        <v>0</v>
      </c>
      <c r="M36">
        <v>0</v>
      </c>
      <c r="N36">
        <v>0</v>
      </c>
      <c r="O36">
        <v>0</v>
      </c>
      <c r="P36">
        <v>38.677</v>
      </c>
      <c r="Q36">
        <v>52.780999999999999</v>
      </c>
      <c r="R36">
        <v>20000</v>
      </c>
      <c r="S36">
        <v>282080</v>
      </c>
      <c r="T36">
        <v>0</v>
      </c>
      <c r="U36">
        <v>282080</v>
      </c>
      <c r="V36">
        <f>Table1[[#This Row],[CONSUMPTION Q=(O-N)*P]]+Table1[[#This Row],[IMPORTED ENERGY]]-Table1[[#This Row],[EXPORTED ENERGY]]</f>
        <v>0</v>
      </c>
      <c r="W36">
        <v>0</v>
      </c>
      <c r="X36">
        <v>0</v>
      </c>
      <c r="Y36">
        <f>Table1[[#This Row],[METERED SALES]]+Table1[[#This Row],[UNMETERED SALES]]</f>
        <v>0</v>
      </c>
      <c r="Z36" s="14" t="e">
        <f>(Table1[[#This Row],[NET CONSUMPTION T=Q+R-S]]-Table1[[#This Row],[TOTAL SALES W=U+V]])/Table1[[#This Row],[NET CONSUMPTION T=Q+R-S]]*100</f>
        <v>#DIV/0!</v>
      </c>
      <c r="AA36">
        <v>0</v>
      </c>
      <c r="AB36">
        <v>0</v>
      </c>
      <c r="AC36">
        <v>0</v>
      </c>
      <c r="AD36">
        <v>0</v>
      </c>
      <c r="AE36">
        <v>0</v>
      </c>
      <c r="AH36" t="s">
        <v>80</v>
      </c>
    </row>
    <row r="37" spans="1:34" x14ac:dyDescent="0.25">
      <c r="A37">
        <v>29</v>
      </c>
      <c r="B37" t="s">
        <v>74</v>
      </c>
      <c r="C37" t="s">
        <v>75</v>
      </c>
      <c r="D37" t="s">
        <v>92</v>
      </c>
      <c r="E37" t="s">
        <v>76</v>
      </c>
      <c r="F37" t="s">
        <v>92</v>
      </c>
      <c r="H37" t="s">
        <v>145</v>
      </c>
      <c r="I37" t="s">
        <v>103</v>
      </c>
      <c r="J37" t="s">
        <v>146</v>
      </c>
      <c r="K37">
        <v>2009</v>
      </c>
      <c r="L37">
        <v>2009</v>
      </c>
      <c r="M37">
        <v>0</v>
      </c>
      <c r="N37">
        <v>28</v>
      </c>
      <c r="O37">
        <v>0</v>
      </c>
      <c r="P37">
        <v>1852.287</v>
      </c>
      <c r="Q37">
        <v>1910.15</v>
      </c>
      <c r="R37">
        <v>20000</v>
      </c>
      <c r="S37">
        <v>1157260</v>
      </c>
      <c r="T37">
        <v>0</v>
      </c>
      <c r="U37">
        <v>71546</v>
      </c>
      <c r="V37">
        <f>Table1[[#This Row],[CONSUMPTION Q=(O-N)*P]]+Table1[[#This Row],[IMPORTED ENERGY]]-Table1[[#This Row],[EXPORTED ENERGY]]</f>
        <v>1085714</v>
      </c>
      <c r="W37">
        <v>980264.8</v>
      </c>
      <c r="X37">
        <v>35593.040000000001</v>
      </c>
      <c r="Y37">
        <f>Table1[[#This Row],[METERED SALES]]+Table1[[#This Row],[UNMETERED SALES]]</f>
        <v>1015857.8400000001</v>
      </c>
      <c r="Z37" s="14">
        <f>(Table1[[#This Row],[NET CONSUMPTION T=Q+R-S]]-Table1[[#This Row],[TOTAL SALES W=U+V]])/Table1[[#This Row],[NET CONSUMPTION T=Q+R-S]]*100</f>
        <v>6.4341216931899119</v>
      </c>
      <c r="AA37">
        <v>9938947.5899999999</v>
      </c>
      <c r="AB37">
        <v>10650448.880000001</v>
      </c>
      <c r="AC37">
        <v>0.93569999999999998</v>
      </c>
      <c r="AD37">
        <v>1.0716000000000001</v>
      </c>
      <c r="AE37">
        <v>6.89</v>
      </c>
      <c r="AH37" t="s">
        <v>80</v>
      </c>
    </row>
    <row r="38" spans="1:34" x14ac:dyDescent="0.25">
      <c r="A38">
        <v>30</v>
      </c>
      <c r="B38" t="s">
        <v>74</v>
      </c>
      <c r="C38" t="s">
        <v>75</v>
      </c>
      <c r="D38" t="s">
        <v>8</v>
      </c>
      <c r="E38" t="s">
        <v>81</v>
      </c>
      <c r="F38" t="s">
        <v>8</v>
      </c>
      <c r="H38" t="s">
        <v>147</v>
      </c>
      <c r="I38" t="s">
        <v>83</v>
      </c>
      <c r="J38" t="s">
        <v>148</v>
      </c>
      <c r="K38">
        <v>7112</v>
      </c>
      <c r="L38">
        <v>7112</v>
      </c>
      <c r="M38">
        <v>0</v>
      </c>
      <c r="N38">
        <v>323</v>
      </c>
      <c r="O38">
        <v>0</v>
      </c>
      <c r="P38">
        <v>2444.4430000000002</v>
      </c>
      <c r="Q38">
        <v>2502.018</v>
      </c>
      <c r="R38">
        <v>40000</v>
      </c>
      <c r="S38">
        <v>2303000</v>
      </c>
      <c r="T38">
        <v>0</v>
      </c>
      <c r="U38">
        <v>260000</v>
      </c>
      <c r="V38">
        <f>Table1[[#This Row],[CONSUMPTION Q=(O-N)*P]]+Table1[[#This Row],[IMPORTED ENERGY]]-Table1[[#This Row],[EXPORTED ENERGY]]</f>
        <v>2043000</v>
      </c>
      <c r="W38">
        <v>1427647.57</v>
      </c>
      <c r="X38">
        <v>420837</v>
      </c>
      <c r="Y38">
        <f>Table1[[#This Row],[METERED SALES]]+Table1[[#This Row],[UNMETERED SALES]]</f>
        <v>1848484.57</v>
      </c>
      <c r="Z38" s="14">
        <f>(Table1[[#This Row],[NET CONSUMPTION T=Q+R-S]]-Table1[[#This Row],[TOTAL SALES W=U+V]])/Table1[[#This Row],[NET CONSUMPTION T=Q+R-S]]*100</f>
        <v>9.5210685266764532</v>
      </c>
      <c r="AA38">
        <v>18129158.98</v>
      </c>
      <c r="AB38">
        <v>21381722.57</v>
      </c>
      <c r="AC38">
        <v>0.90480000000000005</v>
      </c>
      <c r="AD38">
        <v>1.1794</v>
      </c>
      <c r="AE38">
        <v>11.23</v>
      </c>
      <c r="AH38" t="s">
        <v>80</v>
      </c>
    </row>
    <row r="39" spans="1:34" x14ac:dyDescent="0.25">
      <c r="A39">
        <v>31</v>
      </c>
      <c r="B39" t="s">
        <v>74</v>
      </c>
      <c r="C39" t="s">
        <v>75</v>
      </c>
      <c r="D39" t="s">
        <v>8</v>
      </c>
      <c r="E39" t="s">
        <v>76</v>
      </c>
      <c r="F39" t="s">
        <v>8</v>
      </c>
      <c r="H39" t="s">
        <v>149</v>
      </c>
      <c r="I39" t="s">
        <v>78</v>
      </c>
      <c r="J39" t="s">
        <v>150</v>
      </c>
      <c r="K39">
        <v>18</v>
      </c>
      <c r="L39">
        <v>18</v>
      </c>
      <c r="M39">
        <v>0</v>
      </c>
      <c r="N39">
        <v>0</v>
      </c>
      <c r="O39">
        <v>0</v>
      </c>
      <c r="P39">
        <v>74.22</v>
      </c>
      <c r="Q39">
        <v>74.22</v>
      </c>
      <c r="R39">
        <v>20000</v>
      </c>
      <c r="S39">
        <v>0</v>
      </c>
      <c r="T39">
        <v>920564</v>
      </c>
      <c r="U39">
        <v>0</v>
      </c>
      <c r="V39">
        <f>Table1[[#This Row],[CONSUMPTION Q=(O-N)*P]]+Table1[[#This Row],[IMPORTED ENERGY]]-Table1[[#This Row],[EXPORTED ENERGY]]</f>
        <v>920564</v>
      </c>
      <c r="W39">
        <v>920564</v>
      </c>
      <c r="X39">
        <v>0</v>
      </c>
      <c r="Y39">
        <f>Table1[[#This Row],[METERED SALES]]+Table1[[#This Row],[UNMETERED SALES]]</f>
        <v>920564</v>
      </c>
      <c r="Z39" s="14">
        <f>(Table1[[#This Row],[NET CONSUMPTION T=Q+R-S]]-Table1[[#This Row],[TOTAL SALES W=U+V]])/Table1[[#This Row],[NET CONSUMPTION T=Q+R-S]]*100</f>
        <v>0</v>
      </c>
      <c r="AA39">
        <v>6028536</v>
      </c>
      <c r="AB39">
        <v>6564410</v>
      </c>
      <c r="AC39">
        <v>1</v>
      </c>
      <c r="AD39">
        <v>1.0889</v>
      </c>
      <c r="AE39">
        <v>0</v>
      </c>
      <c r="AH39" t="s">
        <v>80</v>
      </c>
    </row>
    <row r="40" spans="1:34" x14ac:dyDescent="0.25">
      <c r="A40">
        <v>32</v>
      </c>
      <c r="B40" t="s">
        <v>74</v>
      </c>
      <c r="C40" t="s">
        <v>75</v>
      </c>
      <c r="D40" t="s">
        <v>8</v>
      </c>
      <c r="E40" t="s">
        <v>81</v>
      </c>
      <c r="F40" t="s">
        <v>8</v>
      </c>
      <c r="H40" t="s">
        <v>151</v>
      </c>
      <c r="I40" t="s">
        <v>83</v>
      </c>
      <c r="J40" t="s">
        <v>152</v>
      </c>
      <c r="K40">
        <v>9523</v>
      </c>
      <c r="L40">
        <v>9523</v>
      </c>
      <c r="M40">
        <v>0</v>
      </c>
      <c r="N40">
        <v>86</v>
      </c>
      <c r="O40">
        <v>0</v>
      </c>
      <c r="P40">
        <v>2122.9229999999998</v>
      </c>
      <c r="Q40">
        <v>2167.7820000000002</v>
      </c>
      <c r="R40">
        <v>40000</v>
      </c>
      <c r="S40">
        <v>1794360</v>
      </c>
      <c r="T40">
        <v>0</v>
      </c>
      <c r="U40">
        <v>320000</v>
      </c>
      <c r="V40">
        <f>Table1[[#This Row],[CONSUMPTION Q=(O-N)*P]]+Table1[[#This Row],[IMPORTED ENERGY]]-Table1[[#This Row],[EXPORTED ENERGY]]</f>
        <v>1474360</v>
      </c>
      <c r="W40">
        <v>1225373.33</v>
      </c>
      <c r="X40">
        <v>128350</v>
      </c>
      <c r="Y40">
        <f>Table1[[#This Row],[METERED SALES]]+Table1[[#This Row],[UNMETERED SALES]]</f>
        <v>1353723.33</v>
      </c>
      <c r="Z40" s="14">
        <f>(Table1[[#This Row],[NET CONSUMPTION T=Q+R-S]]-Table1[[#This Row],[TOTAL SALES W=U+V]])/Table1[[#This Row],[NET CONSUMPTION T=Q+R-S]]*100</f>
        <v>8.1823075775251581</v>
      </c>
      <c r="AA40">
        <v>23610304.199999999</v>
      </c>
      <c r="AB40">
        <v>27735004.640000001</v>
      </c>
      <c r="AC40">
        <v>0.91820000000000002</v>
      </c>
      <c r="AD40">
        <v>1.1747000000000001</v>
      </c>
      <c r="AE40">
        <v>9.61</v>
      </c>
      <c r="AH40" t="s">
        <v>80</v>
      </c>
    </row>
    <row r="41" spans="1:34" x14ac:dyDescent="0.25">
      <c r="A41">
        <v>33</v>
      </c>
      <c r="B41" t="s">
        <v>74</v>
      </c>
      <c r="C41" t="s">
        <v>75</v>
      </c>
      <c r="D41" t="s">
        <v>8</v>
      </c>
      <c r="E41" t="s">
        <v>81</v>
      </c>
      <c r="F41" t="s">
        <v>8</v>
      </c>
      <c r="H41" t="s">
        <v>153</v>
      </c>
      <c r="I41" t="s">
        <v>83</v>
      </c>
      <c r="J41" t="s">
        <v>154</v>
      </c>
      <c r="K41">
        <v>10269</v>
      </c>
      <c r="L41">
        <v>10269</v>
      </c>
      <c r="M41">
        <v>0</v>
      </c>
      <c r="N41">
        <v>122</v>
      </c>
      <c r="O41">
        <v>0</v>
      </c>
      <c r="P41">
        <v>2281.3130000000001</v>
      </c>
      <c r="Q41">
        <v>2329.904</v>
      </c>
      <c r="R41">
        <v>40000</v>
      </c>
      <c r="S41">
        <v>1943640</v>
      </c>
      <c r="T41">
        <v>0</v>
      </c>
      <c r="U41">
        <v>0</v>
      </c>
      <c r="V41">
        <f>Table1[[#This Row],[CONSUMPTION Q=(O-N)*P]]+Table1[[#This Row],[IMPORTED ENERGY]]-Table1[[#This Row],[EXPORTED ENERGY]]</f>
        <v>1943640</v>
      </c>
      <c r="W41">
        <v>1594057.55</v>
      </c>
      <c r="X41">
        <v>173650</v>
      </c>
      <c r="Y41">
        <f>Table1[[#This Row],[METERED SALES]]+Table1[[#This Row],[UNMETERED SALES]]</f>
        <v>1767707.55</v>
      </c>
      <c r="Z41" s="14">
        <f>(Table1[[#This Row],[NET CONSUMPTION T=Q+R-S]]-Table1[[#This Row],[TOTAL SALES W=U+V]])/Table1[[#This Row],[NET CONSUMPTION T=Q+R-S]]*100</f>
        <v>9.0516993887756971</v>
      </c>
      <c r="AA41">
        <v>19492572.329999998</v>
      </c>
      <c r="AB41">
        <v>24259931.010000002</v>
      </c>
      <c r="AC41">
        <v>0.90949999999999998</v>
      </c>
      <c r="AD41">
        <v>1.2445999999999999</v>
      </c>
      <c r="AE41">
        <v>11.26</v>
      </c>
      <c r="AH41" t="s">
        <v>80</v>
      </c>
    </row>
    <row r="42" spans="1:34" x14ac:dyDescent="0.25">
      <c r="A42">
        <v>34</v>
      </c>
      <c r="B42" t="s">
        <v>74</v>
      </c>
      <c r="C42" t="s">
        <v>75</v>
      </c>
      <c r="D42" t="s">
        <v>92</v>
      </c>
      <c r="E42" t="s">
        <v>93</v>
      </c>
      <c r="F42" t="s">
        <v>92</v>
      </c>
      <c r="H42" t="s">
        <v>155</v>
      </c>
      <c r="I42" t="s">
        <v>103</v>
      </c>
      <c r="J42" t="s">
        <v>156</v>
      </c>
      <c r="K42">
        <v>2486</v>
      </c>
      <c r="L42">
        <v>2486</v>
      </c>
      <c r="M42">
        <v>0</v>
      </c>
      <c r="N42">
        <v>164</v>
      </c>
      <c r="O42">
        <v>0</v>
      </c>
      <c r="P42">
        <v>2017.54</v>
      </c>
      <c r="Q42">
        <v>2069.19</v>
      </c>
      <c r="R42">
        <v>20000</v>
      </c>
      <c r="S42">
        <v>1033000</v>
      </c>
      <c r="T42">
        <v>0</v>
      </c>
      <c r="U42">
        <v>192454</v>
      </c>
      <c r="V42">
        <f>Table1[[#This Row],[CONSUMPTION Q=(O-N)*P]]+Table1[[#This Row],[IMPORTED ENERGY]]-Table1[[#This Row],[EXPORTED ENERGY]]</f>
        <v>840546</v>
      </c>
      <c r="W42">
        <v>618644.80000000005</v>
      </c>
      <c r="X42">
        <v>208473.52</v>
      </c>
      <c r="Y42">
        <f>Table1[[#This Row],[METERED SALES]]+Table1[[#This Row],[UNMETERED SALES]]</f>
        <v>827118.32000000007</v>
      </c>
      <c r="Z42" s="14">
        <f>(Table1[[#This Row],[NET CONSUMPTION T=Q+R-S]]-Table1[[#This Row],[TOTAL SALES W=U+V]])/Table1[[#This Row],[NET CONSUMPTION T=Q+R-S]]*100</f>
        <v>1.5974949616082801</v>
      </c>
      <c r="AA42">
        <v>7120546.5</v>
      </c>
      <c r="AB42">
        <v>7196796.1200000001</v>
      </c>
      <c r="AC42">
        <v>0.98399999999999999</v>
      </c>
      <c r="AD42">
        <v>1.0106999999999999</v>
      </c>
      <c r="AE42">
        <v>1.62</v>
      </c>
      <c r="AH42" t="s">
        <v>80</v>
      </c>
    </row>
    <row r="43" spans="1:34" x14ac:dyDescent="0.25">
      <c r="A43">
        <v>35</v>
      </c>
      <c r="B43" t="s">
        <v>74</v>
      </c>
      <c r="C43" t="s">
        <v>75</v>
      </c>
      <c r="D43" t="s">
        <v>8</v>
      </c>
      <c r="E43" t="s">
        <v>96</v>
      </c>
      <c r="F43" t="s">
        <v>8</v>
      </c>
      <c r="H43" t="s">
        <v>157</v>
      </c>
      <c r="I43" t="s">
        <v>78</v>
      </c>
      <c r="J43" t="s">
        <v>158</v>
      </c>
      <c r="K43">
        <v>49</v>
      </c>
      <c r="L43">
        <v>49</v>
      </c>
      <c r="M43">
        <v>0</v>
      </c>
      <c r="N43">
        <v>0</v>
      </c>
      <c r="O43">
        <v>0</v>
      </c>
      <c r="P43">
        <v>1291.4290000000001</v>
      </c>
      <c r="Q43">
        <v>1301.136</v>
      </c>
      <c r="R43">
        <v>40000</v>
      </c>
      <c r="S43">
        <v>388280</v>
      </c>
      <c r="T43">
        <v>1600000</v>
      </c>
      <c r="U43">
        <v>0</v>
      </c>
      <c r="V43">
        <f>Table1[[#This Row],[CONSUMPTION Q=(O-N)*P]]+Table1[[#This Row],[IMPORTED ENERGY]]-Table1[[#This Row],[EXPORTED ENERGY]]</f>
        <v>1988280</v>
      </c>
      <c r="W43">
        <v>1924750.2</v>
      </c>
      <c r="X43">
        <v>0</v>
      </c>
      <c r="Y43">
        <f>Table1[[#This Row],[METERED SALES]]+Table1[[#This Row],[UNMETERED SALES]]</f>
        <v>1924750.2</v>
      </c>
      <c r="Z43" s="14">
        <f>(Table1[[#This Row],[NET CONSUMPTION T=Q+R-S]]-Table1[[#This Row],[TOTAL SALES W=U+V]])/Table1[[#This Row],[NET CONSUMPTION T=Q+R-S]]*100</f>
        <v>3.1952139537690889</v>
      </c>
      <c r="AA43">
        <v>15785374</v>
      </c>
      <c r="AB43">
        <v>18225709</v>
      </c>
      <c r="AC43">
        <v>0.96799999999999997</v>
      </c>
      <c r="AD43">
        <v>1.1546000000000001</v>
      </c>
      <c r="AE43">
        <v>3.69</v>
      </c>
      <c r="AH43" t="s">
        <v>80</v>
      </c>
    </row>
    <row r="44" spans="1:34" x14ac:dyDescent="0.25">
      <c r="A44">
        <v>36</v>
      </c>
      <c r="B44" t="s">
        <v>74</v>
      </c>
      <c r="C44" t="s">
        <v>75</v>
      </c>
      <c r="D44" t="s">
        <v>8</v>
      </c>
      <c r="E44" t="s">
        <v>76</v>
      </c>
      <c r="F44" t="s">
        <v>8</v>
      </c>
      <c r="H44" t="s">
        <v>159</v>
      </c>
      <c r="I44" t="s">
        <v>78</v>
      </c>
      <c r="J44" t="s">
        <v>160</v>
      </c>
      <c r="K44">
        <v>25</v>
      </c>
      <c r="L44">
        <v>25</v>
      </c>
      <c r="M44">
        <v>0</v>
      </c>
      <c r="N44">
        <v>0</v>
      </c>
      <c r="O44">
        <v>0</v>
      </c>
      <c r="P44">
        <v>171.934</v>
      </c>
      <c r="Q44">
        <v>171.934</v>
      </c>
      <c r="R44">
        <v>20000</v>
      </c>
      <c r="S44">
        <v>0</v>
      </c>
      <c r="T44">
        <v>325686.75</v>
      </c>
      <c r="U44">
        <v>0</v>
      </c>
      <c r="V44">
        <f>Table1[[#This Row],[CONSUMPTION Q=(O-N)*P]]+Table1[[#This Row],[IMPORTED ENERGY]]-Table1[[#This Row],[EXPORTED ENERGY]]</f>
        <v>325686.75</v>
      </c>
      <c r="W44">
        <v>325686.75</v>
      </c>
      <c r="X44">
        <v>0</v>
      </c>
      <c r="Y44">
        <f>Table1[[#This Row],[METERED SALES]]+Table1[[#This Row],[UNMETERED SALES]]</f>
        <v>325686.75</v>
      </c>
      <c r="Z44" s="14">
        <f>(Table1[[#This Row],[NET CONSUMPTION T=Q+R-S]]-Table1[[#This Row],[TOTAL SALES W=U+V]])/Table1[[#This Row],[NET CONSUMPTION T=Q+R-S]]*100</f>
        <v>0</v>
      </c>
      <c r="AA44">
        <v>3968059</v>
      </c>
      <c r="AB44">
        <v>4095617</v>
      </c>
      <c r="AC44">
        <v>1</v>
      </c>
      <c r="AD44">
        <v>1.0321</v>
      </c>
      <c r="AE44">
        <v>0</v>
      </c>
      <c r="AH44" t="s">
        <v>80</v>
      </c>
    </row>
    <row r="45" spans="1:34" x14ac:dyDescent="0.25">
      <c r="A45">
        <v>37</v>
      </c>
      <c r="B45" t="s">
        <v>74</v>
      </c>
      <c r="C45" t="s">
        <v>75</v>
      </c>
      <c r="D45" t="s">
        <v>92</v>
      </c>
      <c r="E45" t="s">
        <v>93</v>
      </c>
      <c r="F45" t="s">
        <v>92</v>
      </c>
      <c r="H45" t="s">
        <v>161</v>
      </c>
      <c r="I45" t="s">
        <v>162</v>
      </c>
      <c r="J45" t="s">
        <v>163</v>
      </c>
      <c r="K45">
        <v>439</v>
      </c>
      <c r="L45">
        <v>439</v>
      </c>
      <c r="M45">
        <v>0</v>
      </c>
      <c r="N45">
        <v>432</v>
      </c>
      <c r="O45">
        <v>0</v>
      </c>
      <c r="P45">
        <v>705.15</v>
      </c>
      <c r="Q45">
        <v>725.57</v>
      </c>
      <c r="R45">
        <v>20000</v>
      </c>
      <c r="S45">
        <v>408400</v>
      </c>
      <c r="T45">
        <v>0</v>
      </c>
      <c r="U45">
        <v>0</v>
      </c>
      <c r="V45">
        <f>Table1[[#This Row],[CONSUMPTION Q=(O-N)*P]]+Table1[[#This Row],[IMPORTED ENERGY]]-Table1[[#This Row],[EXPORTED ENERGY]]</f>
        <v>408400</v>
      </c>
      <c r="W45">
        <v>280</v>
      </c>
      <c r="X45">
        <v>369322.755</v>
      </c>
      <c r="Y45">
        <f>Table1[[#This Row],[METERED SALES]]+Table1[[#This Row],[UNMETERED SALES]]</f>
        <v>369602.755</v>
      </c>
      <c r="Z45" s="14">
        <f>(Table1[[#This Row],[NET CONSUMPTION T=Q+R-S]]-Table1[[#This Row],[TOTAL SALES W=U+V]])/Table1[[#This Row],[NET CONSUMPTION T=Q+R-S]]*100</f>
        <v>9.4998151322233095</v>
      </c>
      <c r="AA45">
        <v>2174265.4700000002</v>
      </c>
      <c r="AB45">
        <v>4340636.9129999997</v>
      </c>
      <c r="AC45">
        <v>0.90500000000000003</v>
      </c>
      <c r="AD45">
        <v>1.9964</v>
      </c>
      <c r="AE45">
        <v>18.97</v>
      </c>
      <c r="AH45" t="s">
        <v>80</v>
      </c>
    </row>
    <row r="46" spans="1:34" x14ac:dyDescent="0.25">
      <c r="A46">
        <v>38</v>
      </c>
      <c r="B46" t="s">
        <v>74</v>
      </c>
      <c r="C46" t="s">
        <v>75</v>
      </c>
      <c r="D46" t="s">
        <v>8</v>
      </c>
      <c r="E46" t="s">
        <v>81</v>
      </c>
      <c r="F46" t="s">
        <v>8</v>
      </c>
      <c r="H46" t="s">
        <v>164</v>
      </c>
      <c r="I46" t="s">
        <v>78</v>
      </c>
      <c r="J46" t="s">
        <v>165</v>
      </c>
      <c r="K46">
        <v>1</v>
      </c>
      <c r="L46">
        <v>1</v>
      </c>
      <c r="M46">
        <v>0</v>
      </c>
      <c r="N46">
        <v>0</v>
      </c>
      <c r="O46">
        <v>0</v>
      </c>
      <c r="P46">
        <v>399.96300000000002</v>
      </c>
      <c r="Q46">
        <v>400.88200000000001</v>
      </c>
      <c r="R46">
        <v>40000</v>
      </c>
      <c r="S46">
        <v>36760</v>
      </c>
      <c r="T46">
        <v>0</v>
      </c>
      <c r="U46">
        <v>3000</v>
      </c>
      <c r="V46">
        <f>Table1[[#This Row],[CONSUMPTION Q=(O-N)*P]]+Table1[[#This Row],[IMPORTED ENERGY]]-Table1[[#This Row],[EXPORTED ENERGY]]</f>
        <v>33760</v>
      </c>
      <c r="W46">
        <v>32550</v>
      </c>
      <c r="X46">
        <v>0</v>
      </c>
      <c r="Y46">
        <f>Table1[[#This Row],[METERED SALES]]+Table1[[#This Row],[UNMETERED SALES]]</f>
        <v>32550</v>
      </c>
      <c r="Z46" s="14">
        <f>(Table1[[#This Row],[NET CONSUMPTION T=Q+R-S]]-Table1[[#This Row],[TOTAL SALES W=U+V]])/Table1[[#This Row],[NET CONSUMPTION T=Q+R-S]]*100</f>
        <v>3.5841232227488153</v>
      </c>
      <c r="AA46">
        <v>633325</v>
      </c>
      <c r="AB46">
        <v>632691</v>
      </c>
      <c r="AC46">
        <v>0.96419999999999995</v>
      </c>
      <c r="AD46">
        <v>0.999</v>
      </c>
      <c r="AE46">
        <v>3.58</v>
      </c>
      <c r="AH46" t="s">
        <v>80</v>
      </c>
    </row>
    <row r="47" spans="1:34" x14ac:dyDescent="0.25">
      <c r="A47">
        <v>39</v>
      </c>
      <c r="B47" t="s">
        <v>74</v>
      </c>
      <c r="C47" t="s">
        <v>75</v>
      </c>
      <c r="D47" t="s">
        <v>8</v>
      </c>
      <c r="E47" t="s">
        <v>96</v>
      </c>
      <c r="F47" t="s">
        <v>8</v>
      </c>
      <c r="H47" t="s">
        <v>166</v>
      </c>
      <c r="I47" t="s">
        <v>83</v>
      </c>
      <c r="J47" t="s">
        <v>167</v>
      </c>
      <c r="K47">
        <v>2181</v>
      </c>
      <c r="L47">
        <v>2181</v>
      </c>
      <c r="M47">
        <v>0</v>
      </c>
      <c r="N47">
        <v>317</v>
      </c>
      <c r="O47">
        <v>0</v>
      </c>
      <c r="P47">
        <v>192.85300000000001</v>
      </c>
      <c r="Q47">
        <v>245.708</v>
      </c>
      <c r="R47">
        <v>20000</v>
      </c>
      <c r="S47">
        <v>1057100</v>
      </c>
      <c r="T47">
        <v>0</v>
      </c>
      <c r="U47">
        <v>350000</v>
      </c>
      <c r="V47">
        <f>Table1[[#This Row],[CONSUMPTION Q=(O-N)*P]]+Table1[[#This Row],[IMPORTED ENERGY]]-Table1[[#This Row],[EXPORTED ENERGY]]</f>
        <v>707100</v>
      </c>
      <c r="W47">
        <v>214234.5</v>
      </c>
      <c r="X47">
        <v>435378</v>
      </c>
      <c r="Y47">
        <f>Table1[[#This Row],[METERED SALES]]+Table1[[#This Row],[UNMETERED SALES]]</f>
        <v>649612.5</v>
      </c>
      <c r="Z47" s="14">
        <f>(Table1[[#This Row],[NET CONSUMPTION T=Q+R-S]]-Table1[[#This Row],[TOTAL SALES W=U+V]])/Table1[[#This Row],[NET CONSUMPTION T=Q+R-S]]*100</f>
        <v>8.1300381841323706</v>
      </c>
      <c r="AA47">
        <v>5018649.7</v>
      </c>
      <c r="AB47">
        <v>7966670.5599999996</v>
      </c>
      <c r="AC47">
        <v>0.91869999999999996</v>
      </c>
      <c r="AD47">
        <v>1.5873999999999999</v>
      </c>
      <c r="AE47">
        <v>12.91</v>
      </c>
      <c r="AH47" t="s">
        <v>80</v>
      </c>
    </row>
    <row r="48" spans="1:34" s="9" customFormat="1" x14ac:dyDescent="0.25">
      <c r="A48" s="9">
        <v>40</v>
      </c>
      <c r="B48" s="9" t="s">
        <v>74</v>
      </c>
      <c r="C48" s="9" t="s">
        <v>75</v>
      </c>
      <c r="D48" s="9" t="s">
        <v>8</v>
      </c>
      <c r="E48" s="9" t="s">
        <v>76</v>
      </c>
      <c r="F48" s="9" t="s">
        <v>8</v>
      </c>
      <c r="H48" s="9" t="s">
        <v>168</v>
      </c>
      <c r="I48" s="9" t="s">
        <v>83</v>
      </c>
      <c r="J48" s="9" t="s">
        <v>169</v>
      </c>
      <c r="K48" s="9">
        <v>2514</v>
      </c>
      <c r="L48" s="9">
        <v>2514</v>
      </c>
      <c r="M48" s="9">
        <v>0</v>
      </c>
      <c r="N48" s="9">
        <v>39</v>
      </c>
      <c r="O48" s="9">
        <v>0</v>
      </c>
      <c r="P48" s="9">
        <v>2831.9059999999999</v>
      </c>
      <c r="Q48" s="9">
        <v>2879.8530000000001</v>
      </c>
      <c r="R48" s="9">
        <v>40000</v>
      </c>
      <c r="S48" s="9">
        <v>1917880</v>
      </c>
      <c r="T48" s="9">
        <v>250000</v>
      </c>
      <c r="U48" s="9">
        <v>0</v>
      </c>
      <c r="V48">
        <f>Table1[[#This Row],[CONSUMPTION Q=(O-N)*P]]+Table1[[#This Row],[IMPORTED ENERGY]]-Table1[[#This Row],[EXPORTED ENERGY]]</f>
        <v>2167880</v>
      </c>
      <c r="W48" s="9">
        <v>1995386.17</v>
      </c>
      <c r="X48" s="9">
        <v>58110</v>
      </c>
      <c r="Y48">
        <f>Table1[[#This Row],[METERED SALES]]+Table1[[#This Row],[UNMETERED SALES]]</f>
        <v>2053496.17</v>
      </c>
      <c r="Z48" s="14">
        <f>(Table1[[#This Row],[NET CONSUMPTION T=Q+R-S]]-Table1[[#This Row],[TOTAL SALES W=U+V]])/Table1[[#This Row],[NET CONSUMPTION T=Q+R-S]]*100</f>
        <v>5.2762989648873591</v>
      </c>
      <c r="AA48" s="9">
        <v>25982601.899999999</v>
      </c>
      <c r="AB48" s="9">
        <v>24447858.09</v>
      </c>
      <c r="AC48" s="9">
        <v>1.0278</v>
      </c>
      <c r="AD48" s="9">
        <v>0.94089999999999996</v>
      </c>
      <c r="AE48" s="9">
        <v>-2.62</v>
      </c>
      <c r="AH48" s="9" t="s">
        <v>80</v>
      </c>
    </row>
    <row r="49" spans="1:34" x14ac:dyDescent="0.25">
      <c r="A49">
        <v>41</v>
      </c>
      <c r="B49" t="s">
        <v>74</v>
      </c>
      <c r="C49" t="s">
        <v>75</v>
      </c>
      <c r="D49" t="s">
        <v>8</v>
      </c>
      <c r="E49" t="s">
        <v>96</v>
      </c>
      <c r="F49" t="s">
        <v>8</v>
      </c>
      <c r="H49" t="s">
        <v>170</v>
      </c>
      <c r="I49" t="s">
        <v>83</v>
      </c>
      <c r="J49" t="s">
        <v>171</v>
      </c>
      <c r="K49">
        <v>4145</v>
      </c>
      <c r="L49">
        <v>4145</v>
      </c>
      <c r="M49">
        <v>0</v>
      </c>
      <c r="N49">
        <v>326</v>
      </c>
      <c r="O49">
        <v>0</v>
      </c>
      <c r="P49">
        <v>2258.7739999999999</v>
      </c>
      <c r="Q49">
        <v>2307.8220000000001</v>
      </c>
      <c r="R49">
        <v>20000</v>
      </c>
      <c r="S49">
        <v>980960</v>
      </c>
      <c r="T49">
        <v>0</v>
      </c>
      <c r="U49">
        <v>0</v>
      </c>
      <c r="V49">
        <f>Table1[[#This Row],[CONSUMPTION Q=(O-N)*P]]+Table1[[#This Row],[IMPORTED ENERGY]]-Table1[[#This Row],[EXPORTED ENERGY]]</f>
        <v>980960</v>
      </c>
      <c r="W49">
        <v>407346.25</v>
      </c>
      <c r="X49">
        <v>470209.5</v>
      </c>
      <c r="Y49">
        <f>Table1[[#This Row],[METERED SALES]]+Table1[[#This Row],[UNMETERED SALES]]</f>
        <v>877555.75</v>
      </c>
      <c r="Z49" s="14">
        <f>(Table1[[#This Row],[NET CONSUMPTION T=Q+R-S]]-Table1[[#This Row],[TOTAL SALES W=U+V]])/Table1[[#This Row],[NET CONSUMPTION T=Q+R-S]]*100</f>
        <v>10.541128078616865</v>
      </c>
      <c r="AA49">
        <v>7331914.3700000001</v>
      </c>
      <c r="AB49">
        <v>10782013.994999999</v>
      </c>
      <c r="AC49">
        <v>0.89459999999999995</v>
      </c>
      <c r="AD49">
        <v>1.4705999999999999</v>
      </c>
      <c r="AE49">
        <v>15.5</v>
      </c>
      <c r="AH49" t="s">
        <v>80</v>
      </c>
    </row>
    <row r="50" spans="1:34" x14ac:dyDescent="0.25">
      <c r="A50">
        <v>42</v>
      </c>
      <c r="B50" t="s">
        <v>74</v>
      </c>
      <c r="C50" t="s">
        <v>75</v>
      </c>
      <c r="D50" t="s">
        <v>8</v>
      </c>
      <c r="E50" t="s">
        <v>96</v>
      </c>
      <c r="F50" t="s">
        <v>8</v>
      </c>
      <c r="H50" t="s">
        <v>172</v>
      </c>
      <c r="I50" t="s">
        <v>78</v>
      </c>
      <c r="J50" t="s">
        <v>173</v>
      </c>
      <c r="K50">
        <v>51</v>
      </c>
      <c r="L50">
        <v>51</v>
      </c>
      <c r="M50">
        <v>0</v>
      </c>
      <c r="N50">
        <v>0</v>
      </c>
      <c r="O50">
        <v>0</v>
      </c>
      <c r="P50">
        <v>1539.232</v>
      </c>
      <c r="Q50">
        <v>1557.9649999999999</v>
      </c>
      <c r="R50">
        <v>20000</v>
      </c>
      <c r="S50">
        <v>374660</v>
      </c>
      <c r="T50">
        <v>40000</v>
      </c>
      <c r="U50">
        <v>0</v>
      </c>
      <c r="V50">
        <f>Table1[[#This Row],[CONSUMPTION Q=(O-N)*P]]+Table1[[#This Row],[IMPORTED ENERGY]]-Table1[[#This Row],[EXPORTED ENERGY]]</f>
        <v>414660</v>
      </c>
      <c r="W50">
        <v>400794.05</v>
      </c>
      <c r="X50">
        <v>0</v>
      </c>
      <c r="Y50">
        <f>Table1[[#This Row],[METERED SALES]]+Table1[[#This Row],[UNMETERED SALES]]</f>
        <v>400794.05</v>
      </c>
      <c r="Z50" s="14">
        <f>(Table1[[#This Row],[NET CONSUMPTION T=Q+R-S]]-Table1[[#This Row],[TOTAL SALES W=U+V]])/Table1[[#This Row],[NET CONSUMPTION T=Q+R-S]]*100</f>
        <v>3.3439323783340593</v>
      </c>
      <c r="AA50">
        <v>7796852</v>
      </c>
      <c r="AB50">
        <v>7147411</v>
      </c>
      <c r="AC50">
        <v>0.96660000000000001</v>
      </c>
      <c r="AD50">
        <v>0.91669999999999996</v>
      </c>
      <c r="AE50">
        <v>3.06</v>
      </c>
      <c r="AH50" t="s">
        <v>80</v>
      </c>
    </row>
    <row r="51" spans="1:34" x14ac:dyDescent="0.25">
      <c r="A51">
        <v>43</v>
      </c>
      <c r="B51" t="s">
        <v>74</v>
      </c>
      <c r="C51" t="s">
        <v>75</v>
      </c>
      <c r="D51" t="s">
        <v>8</v>
      </c>
      <c r="E51" t="s">
        <v>89</v>
      </c>
      <c r="F51" t="s">
        <v>8</v>
      </c>
      <c r="H51" t="s">
        <v>174</v>
      </c>
      <c r="I51" t="s">
        <v>78</v>
      </c>
      <c r="J51" t="s">
        <v>175</v>
      </c>
      <c r="K51">
        <v>25</v>
      </c>
      <c r="L51">
        <v>25</v>
      </c>
      <c r="M51">
        <v>0</v>
      </c>
      <c r="N51">
        <v>0</v>
      </c>
      <c r="O51">
        <v>0</v>
      </c>
      <c r="P51">
        <v>201.26900000000001</v>
      </c>
      <c r="Q51">
        <v>215.78800000000001</v>
      </c>
      <c r="R51">
        <v>40000</v>
      </c>
      <c r="S51">
        <v>580760</v>
      </c>
      <c r="T51">
        <v>0</v>
      </c>
      <c r="U51">
        <v>120000</v>
      </c>
      <c r="V51">
        <f>Table1[[#This Row],[CONSUMPTION Q=(O-N)*P]]+Table1[[#This Row],[IMPORTED ENERGY]]-Table1[[#This Row],[EXPORTED ENERGY]]</f>
        <v>460760</v>
      </c>
      <c r="W51">
        <v>443713.75</v>
      </c>
      <c r="X51">
        <v>0</v>
      </c>
      <c r="Y51">
        <f>Table1[[#This Row],[METERED SALES]]+Table1[[#This Row],[UNMETERED SALES]]</f>
        <v>443713.75</v>
      </c>
      <c r="Z51" s="14">
        <f>(Table1[[#This Row],[NET CONSUMPTION T=Q+R-S]]-Table1[[#This Row],[TOTAL SALES W=U+V]])/Table1[[#This Row],[NET CONSUMPTION T=Q+R-S]]*100</f>
        <v>3.6995941487976385</v>
      </c>
      <c r="AA51">
        <v>5995625</v>
      </c>
      <c r="AB51">
        <v>4174621</v>
      </c>
      <c r="AC51">
        <v>0.96299999999999997</v>
      </c>
      <c r="AD51">
        <v>0.69630000000000003</v>
      </c>
      <c r="AE51">
        <v>2.58</v>
      </c>
      <c r="AH51" t="s">
        <v>80</v>
      </c>
    </row>
    <row r="52" spans="1:34" s="9" customFormat="1" x14ac:dyDescent="0.25">
      <c r="A52" s="9">
        <v>44</v>
      </c>
      <c r="B52" s="9" t="s">
        <v>74</v>
      </c>
      <c r="C52" s="9" t="s">
        <v>75</v>
      </c>
      <c r="D52" s="9" t="s">
        <v>8</v>
      </c>
      <c r="E52" s="9" t="s">
        <v>81</v>
      </c>
      <c r="F52" s="9" t="s">
        <v>8</v>
      </c>
      <c r="H52" s="9" t="s">
        <v>176</v>
      </c>
      <c r="I52" s="9" t="s">
        <v>83</v>
      </c>
      <c r="J52" s="9" t="s">
        <v>177</v>
      </c>
      <c r="K52" s="9">
        <v>6916</v>
      </c>
      <c r="L52" s="9">
        <v>6916</v>
      </c>
      <c r="M52" s="9">
        <v>0</v>
      </c>
      <c r="N52" s="9">
        <v>268</v>
      </c>
      <c r="O52" s="9">
        <v>0</v>
      </c>
      <c r="P52" s="9">
        <v>1626.2380000000001</v>
      </c>
      <c r="Q52" s="9">
        <v>1664.3340000000001</v>
      </c>
      <c r="R52" s="9">
        <v>40000</v>
      </c>
      <c r="S52" s="9">
        <v>1523840</v>
      </c>
      <c r="T52" s="9">
        <v>0</v>
      </c>
      <c r="U52" s="9">
        <v>300000</v>
      </c>
      <c r="V52">
        <f>Table1[[#This Row],[CONSUMPTION Q=(O-N)*P]]+Table1[[#This Row],[IMPORTED ENERGY]]-Table1[[#This Row],[EXPORTED ENERGY]]</f>
        <v>1223840</v>
      </c>
      <c r="W52" s="9">
        <v>798838.96</v>
      </c>
      <c r="X52" s="9">
        <v>341230</v>
      </c>
      <c r="Y52">
        <f>Table1[[#This Row],[METERED SALES]]+Table1[[#This Row],[UNMETERED SALES]]</f>
        <v>1140068.96</v>
      </c>
      <c r="Z52" s="14">
        <f>(Table1[[#This Row],[NET CONSUMPTION T=Q+R-S]]-Table1[[#This Row],[TOTAL SALES W=U+V]])/Table1[[#This Row],[NET CONSUMPTION T=Q+R-S]]*100</f>
        <v>6.8449339782978198</v>
      </c>
      <c r="AA52" s="9">
        <v>11120407.85</v>
      </c>
      <c r="AB52" s="9">
        <v>11520030.93</v>
      </c>
      <c r="AC52" s="9">
        <v>0.71530000000000005</v>
      </c>
      <c r="AD52" s="9">
        <v>1.0359</v>
      </c>
      <c r="AE52" s="9">
        <v>29.49</v>
      </c>
      <c r="AH52" s="9" t="s">
        <v>80</v>
      </c>
    </row>
  </sheetData>
  <mergeCells count="41">
    <mergeCell ref="AF7"/>
    <mergeCell ref="AA7"/>
    <mergeCell ref="AB7"/>
    <mergeCell ref="AC7"/>
    <mergeCell ref="AD7"/>
    <mergeCell ref="AE7"/>
    <mergeCell ref="V7"/>
    <mergeCell ref="W7"/>
    <mergeCell ref="X7"/>
    <mergeCell ref="Y7"/>
    <mergeCell ref="Z7"/>
    <mergeCell ref="Q7"/>
    <mergeCell ref="R7"/>
    <mergeCell ref="S7"/>
    <mergeCell ref="T7"/>
    <mergeCell ref="U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F1"/>
    <mergeCell ref="A2:AF2"/>
    <mergeCell ref="A3:AF3"/>
    <mergeCell ref="B4"/>
    <mergeCell ref="C4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 vidyanagara</dc:creator>
  <cp:lastModifiedBy>AEE vidyanagara</cp:lastModifiedBy>
  <dcterms:created xsi:type="dcterms:W3CDTF">2025-04-05T09:48:41Z</dcterms:created>
  <dcterms:modified xsi:type="dcterms:W3CDTF">2025-04-05T09:54:15Z</dcterms:modified>
</cp:coreProperties>
</file>