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eevi\Downloads\"/>
    </mc:Choice>
  </mc:AlternateContent>
  <xr:revisionPtr revIDLastSave="0" documentId="13_ncr:1_{89B75057-DCBA-46A2-900C-4BC4C9F720B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2" l="1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10" i="2"/>
  <c r="Y9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10" i="2"/>
  <c r="V9" i="2"/>
  <c r="Z34" i="2" l="1"/>
  <c r="Z46" i="2"/>
  <c r="Z31" i="2"/>
  <c r="Z45" i="2"/>
  <c r="Z44" i="2"/>
  <c r="Z19" i="2"/>
  <c r="Z33" i="2"/>
  <c r="Z32" i="2"/>
  <c r="Z20" i="2"/>
  <c r="Z43" i="2"/>
  <c r="Z9" i="2"/>
  <c r="Z30" i="2"/>
  <c r="Z29" i="2"/>
  <c r="Z40" i="2"/>
  <c r="Z51" i="2"/>
  <c r="Z27" i="2"/>
  <c r="Z26" i="2"/>
  <c r="Z18" i="2"/>
  <c r="Z41" i="2"/>
  <c r="Z39" i="2"/>
  <c r="Z50" i="2"/>
  <c r="Z37" i="2"/>
  <c r="Z48" i="2"/>
  <c r="Z36" i="2"/>
  <c r="Z12" i="2"/>
  <c r="Z42" i="2"/>
  <c r="Z10" i="2"/>
  <c r="Z17" i="2"/>
  <c r="Z52" i="2"/>
  <c r="Z16" i="2"/>
  <c r="Z15" i="2"/>
  <c r="Z38" i="2"/>
  <c r="Z22" i="2"/>
  <c r="Z49" i="2"/>
  <c r="Z47" i="2"/>
  <c r="Z35" i="2"/>
  <c r="Z11" i="2"/>
  <c r="Z28" i="2"/>
  <c r="Z14" i="2"/>
  <c r="Z25" i="2"/>
  <c r="Z13" i="2"/>
  <c r="Z24" i="2"/>
  <c r="Z23" i="2"/>
  <c r="Z21" i="2"/>
</calcChain>
</file>

<file path=xl/sharedStrings.xml><?xml version="1.0" encoding="utf-8"?>
<sst xmlns="http://schemas.openxmlformats.org/spreadsheetml/2006/main" count="518" uniqueCount="176">
  <si>
    <t>Bangalore Electricity Supply Company Limited (BESCOM)</t>
  </si>
  <si>
    <t>Energy Audit Feeder Wise Report</t>
  </si>
  <si>
    <t>Report for the Period from 01-Feb-2025 to 28-Feb-2025</t>
  </si>
  <si>
    <t xml:space="preserve">Generated By: </t>
  </si>
  <si>
    <t>KIRAN T V</t>
  </si>
  <si>
    <t xml:space="preserve">Generated On: </t>
  </si>
  <si>
    <t>05-04-2025 11:56:08</t>
  </si>
  <si>
    <t>Sub-Division:</t>
  </si>
  <si>
    <t>VIDYANAGAR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</si>
  <si>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</si>
  <si>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</si>
  <si>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</si>
  <si>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</si>
  <si>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</si>
  <si>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</si>
  <si>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</si>
  <si>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</si>
  <si>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</si>
  <si>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</si>
  <si>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</si>
  <si>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</si>
  <si>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</si>
  <si>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</si>
  <si>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</si>
  <si>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</si>
  <si>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</si>
  <si>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</si>
  <si>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</si>
  <si>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</si>
  <si>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</si>
  <si>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</si>
  <si>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</si>
  <si>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</si>
  <si>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</si>
  <si>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</si>
  <si>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</si>
  <si>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</si>
  <si>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</si>
  <si>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</si>
  <si>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</si>
  <si>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SLNO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</si>
  <si>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</si>
  <si>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</si>
  <si>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</si>
  <si>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</si>
  <si>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</si>
  <si>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</si>
  <si>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</si>
  <si>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</si>
  <si>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</si>
  <si>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</si>
  <si>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</si>
  <si>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</si>
  <si>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</si>
  <si>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</si>
  <si>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</si>
  <si>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</si>
  <si>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</si>
  <si>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</si>
  <si>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</si>
  <si>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</si>
  <si>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</si>
  <si>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</si>
  <si>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</si>
  <si>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</si>
  <si>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</si>
  <si>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</si>
  <si>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</si>
  <si>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</si>
  <si>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</si>
  <si>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</si>
  <si>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</si>
  <si>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</si>
  <si>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BANGALORE RURAL</t>
  </si>
  <si>
    <t>HOSAKOTE</t>
  </si>
  <si>
    <t>BEGUR_220</t>
  </si>
  <si>
    <t>F10-ITBT</t>
  </si>
  <si>
    <t>INDUSTRIAL</t>
  </si>
  <si>
    <t>1210202906010102</t>
  </si>
  <si>
    <t>VIDYANAGAR_66</t>
  </si>
  <si>
    <t>F10-THE-RETRET</t>
  </si>
  <si>
    <t>DOMESTIC</t>
  </si>
  <si>
    <t>1210202901020302</t>
  </si>
  <si>
    <t>F11-UTHOPIA</t>
  </si>
  <si>
    <t>1210202901020303</t>
  </si>
  <si>
    <t>F02-SHETTIGERE</t>
  </si>
  <si>
    <t>1210202906010104</t>
  </si>
  <si>
    <t>KIADB HARDWARE PARK_220</t>
  </si>
  <si>
    <t>F07-CIPET</t>
  </si>
  <si>
    <t>1210205901030107</t>
  </si>
  <si>
    <t>DEVANAHALLI</t>
  </si>
  <si>
    <t>DEVANAHALLI_66</t>
  </si>
  <si>
    <t>F02-BHUVANAHALLI</t>
  </si>
  <si>
    <t>1210202903020101</t>
  </si>
  <si>
    <t>BOODIGERE_66</t>
  </si>
  <si>
    <t>F11-HARDWARE-PARK</t>
  </si>
  <si>
    <t>MIXED LOAD</t>
  </si>
  <si>
    <t>1210202905020306</t>
  </si>
  <si>
    <t>F13-AWHO</t>
  </si>
  <si>
    <t>1210202901010105</t>
  </si>
  <si>
    <t>F10-SOMATHANAHALLI</t>
  </si>
  <si>
    <t>NJY</t>
  </si>
  <si>
    <t>1210202905010104</t>
  </si>
  <si>
    <t>F09-APEX</t>
  </si>
  <si>
    <t>1210205901030109</t>
  </si>
  <si>
    <t>F14-UTHANAHALLI</t>
  </si>
  <si>
    <t>1210202901010106</t>
  </si>
  <si>
    <t>F03-BEGUR</t>
  </si>
  <si>
    <t>1210202906010301</t>
  </si>
  <si>
    <t>F18 DHAMMANAGI DEVELOPERS</t>
  </si>
  <si>
    <t>URBAN</t>
  </si>
  <si>
    <t>16428</t>
  </si>
  <si>
    <t>F01-EMBASSY</t>
  </si>
  <si>
    <t>1210202901010107</t>
  </si>
  <si>
    <t>F08-BETTAHALASUR</t>
  </si>
  <si>
    <t>1210202901020301</t>
  </si>
  <si>
    <t>F20 SS DEVELOPERS</t>
  </si>
  <si>
    <t>16430</t>
  </si>
  <si>
    <t>F15-PURVANKARA</t>
  </si>
  <si>
    <t>1210202901020307</t>
  </si>
  <si>
    <t>F11-THARABANAHALLI</t>
  </si>
  <si>
    <t>1210202903010106</t>
  </si>
  <si>
    <t>F02-M-HOSAHALLI</t>
  </si>
  <si>
    <t>1210202905010101</t>
  </si>
  <si>
    <t>F03-BWSSB</t>
  </si>
  <si>
    <t>1210205901030103</t>
  </si>
  <si>
    <t>F04-MAHADEVAKODIGEHALLI</t>
  </si>
  <si>
    <t>1210205901030104</t>
  </si>
  <si>
    <t>HOSAKOTE_66</t>
  </si>
  <si>
    <t>F13-MANDUR</t>
  </si>
  <si>
    <t>1210201906010701</t>
  </si>
  <si>
    <t>F21-NJY-CHEEMACHANAHALLI</t>
  </si>
  <si>
    <t>1210202903010111</t>
  </si>
  <si>
    <t>F09-BETTAKOTE</t>
  </si>
  <si>
    <t>1210202905020305</t>
  </si>
  <si>
    <t>F03-BAGALUR</t>
  </si>
  <si>
    <t>1210202901010102</t>
  </si>
  <si>
    <t>F13-AIRPORT ROAD</t>
  </si>
  <si>
    <t>1210202906060101</t>
  </si>
  <si>
    <t>F11-BRIGADE</t>
  </si>
  <si>
    <t>1210205901030110</t>
  </si>
  <si>
    <t>F15-BOILAHALLI</t>
  </si>
  <si>
    <t>1210202906060102</t>
  </si>
  <si>
    <t>F11-NJY-YARTHIGANAHALLI</t>
  </si>
  <si>
    <t>1210202906010305</t>
  </si>
  <si>
    <t>F03-BAGALURU</t>
  </si>
  <si>
    <t>1210202901010101</t>
  </si>
  <si>
    <t>F08-AEROSPACE</t>
  </si>
  <si>
    <t>1210202906010303</t>
  </si>
  <si>
    <t>F05-DWARAKANAGAR</t>
  </si>
  <si>
    <t>1210202901010104</t>
  </si>
  <si>
    <t>F07-LOCAL</t>
  </si>
  <si>
    <t>1210202901020101</t>
  </si>
  <si>
    <t>F22-NJY-BOMMAWARA</t>
  </si>
  <si>
    <t>1210202903020307</t>
  </si>
  <si>
    <t>F13-HARDWARE-PARK</t>
  </si>
  <si>
    <t>1210202905020308</t>
  </si>
  <si>
    <t>F09-ITBT</t>
  </si>
  <si>
    <t>1210202906010304</t>
  </si>
  <si>
    <t>F07-GANGAVARA</t>
  </si>
  <si>
    <t>AGRI</t>
  </si>
  <si>
    <t>1210202903010104</t>
  </si>
  <si>
    <t>F09-M-V-SOLAR</t>
  </si>
  <si>
    <t>1210202901020102</t>
  </si>
  <si>
    <t>F05-MANCHAPPANAHALLI</t>
  </si>
  <si>
    <t>1210202905020301</t>
  </si>
  <si>
    <t>F05-TRUMPET</t>
  </si>
  <si>
    <t>1210202906010101</t>
  </si>
  <si>
    <t>F01-MARENAHALLI</t>
  </si>
  <si>
    <t>1210202905010105</t>
  </si>
  <si>
    <t>F12-HARDWARE-PARK</t>
  </si>
  <si>
    <t>1210202905020307</t>
  </si>
  <si>
    <t>F02-GAIL GAS</t>
  </si>
  <si>
    <t>1210205901030102</t>
  </si>
  <si>
    <t>F04-HOSAHALLI</t>
  </si>
  <si>
    <t>1210202901010103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</si>
</sst>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19">
    <xf numFmtId="0" fontId="0" fillId="0" borderId="0" xfId="0"/>
    <xf numFmtId="0" fontId="3" fillId="3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3" fillId="4" borderId="1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2" fontId="0" fillId="4" borderId="0" xfId="0" applyNumberFormat="1" applyFill="1"/>
    <xf numFmtId="0" fontId="0" fillId="5" borderId="0" xfId="0" applyFill="1" applyAlignment="1">
      <alignment horizontal="center"/>
    </xf>
    <xf numFmtId="0" fontId="0" fillId="5" borderId="0" xfId="0" applyFill="1"/>
    <xf numFmtId="0" fontId="3" fillId="5" borderId="1" xfId="0" applyFont="1" applyFill="1" applyBorder="1" applyAlignment="1">
      <alignment horizontal="center"/>
    </xf>
    <xf numFmtId="0" fontId="0" fillId="5" borderId="0" xfId="0" applyFill="1" applyAlignment="1">
      <alignment wrapText="1"/>
    </xf>
  </cellXfs>
  <cellStyles count="1">
    <cellStyle name="Normal" xfId="0" builtinId="0"/>
  </cellStyles>
  <dxfs count="9"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</dxf>
    <dxf>
      <fill>
        <patternFill>
          <fgColor indexed="64"/>
          <bgColor theme="9" tint="0.59999389629810485"/>
        </patternFill>
      </fill>
    </dxf>
    <dxf>
      <fill>
        <patternFill>
          <fgColor indexed="64"/>
          <bgColor theme="9" tint="0.59999389629810485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C000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AG53" totalsRowCount="1" headerRowDxfId="8">
  <autoFilter ref="A8:AG52" xr:uid="{00000000-0009-0000-0100-000001000000}">
    <filterColumn colId="3">
      <filters>
        <filter val="VIDYANAGAR"/>
      </filters>
    </filterColumn>
  </autoFilter>
  <tableColumns count="33">
    <tableColumn id="1" xr3:uid="{00000000-0010-0000-0000-000001000000}" name="SLNO"/>
    <tableColumn id="2" xr3:uid="{00000000-0010-0000-0000-000002000000}" name="CIRCLE"/>
    <tableColumn id="3" xr3:uid="{00000000-0010-0000-0000-000003000000}" name="DIVISION"/>
    <tableColumn id="4" xr3:uid="{00000000-0010-0000-0000-000004000000}" name="SUB DIVISION"/>
    <tableColumn id="5" xr3:uid="{00000000-0010-0000-0000-000005000000}" name="STATION NAME"/>
    <tableColumn id="6" xr3:uid="{00000000-0010-0000-0000-000006000000}" name="FEEDER OWNER"/>
    <tableColumn id="7" xr3:uid="{00000000-0010-0000-0000-000007000000}" name="FEEDER INDEX"/>
    <tableColumn id="8" xr3:uid="{00000000-0010-0000-0000-000008000000}" name="FEEDER NAME"/>
    <tableColumn id="9" xr3:uid="{00000000-0010-0000-0000-000009000000}" name="FEEDER TYPE"/>
    <tableColumn id="10" xr3:uid="{00000000-0010-0000-0000-00000A000000}" name="FEEDER CODE"/>
    <tableColumn id="11" xr3:uid="{00000000-0010-0000-0000-00000B000000}" name="NO OF INS"/>
    <tableColumn id="12" xr3:uid="{00000000-0010-0000-0000-00000C000000}" name="NO OF ACTIVE INS"/>
    <tableColumn id="13" xr3:uid="{00000000-0010-0000-0000-00000D000000}" name="NO OF INACTIVE INS"/>
    <tableColumn id="14" xr3:uid="{00000000-0010-0000-0000-00000E000000}" name="IP SET INSTALLATION"/>
    <tableColumn id="15" xr3:uid="{00000000-0010-0000-0000-00000F000000}" name="IP_UNBILLED"/>
    <tableColumn id="16" xr3:uid="{00000000-0010-0000-0000-000010000000}" name="IR"/>
    <tableColumn id="17" xr3:uid="{00000000-0010-0000-0000-000011000000}" name="FR"/>
    <tableColumn id="18" xr3:uid="{00000000-0010-0000-0000-000012000000}" name="MC"/>
    <tableColumn id="19" xr3:uid="{00000000-0010-0000-0000-000013000000}" name="CONSUMPTION Q=(O-N)*P"/>
    <tableColumn id="20" xr3:uid="{00000000-0010-0000-0000-000014000000}" name="IMPORTED ENERGY" dataDxfId="5" totalsRowDxfId="3"/>
    <tableColumn id="21" xr3:uid="{00000000-0010-0000-0000-000015000000}" name="EXPORTED ENERGY" dataDxfId="4" totalsRowDxfId="2"/>
    <tableColumn id="22" xr3:uid="{00000000-0010-0000-0000-000016000000}" name="NET CONSUMPTION T=Q+R-S" dataDxfId="6" totalsRowDxfId="1">
      <calculatedColumnFormula>Table1[[#This Row],[CONSUMPTION Q=(O-N)*P]]+Table1[[#This Row],[IMPORTED ENERGY]]-Table1[[#This Row],[EXPORTED ENERGY]]</calculatedColumnFormula>
    </tableColumn>
    <tableColumn id="23" xr3:uid="{00000000-0010-0000-0000-000017000000}" name="METERED SALES"/>
    <tableColumn id="24" xr3:uid="{00000000-0010-0000-0000-000018000000}" name="UNMETERED SALES"/>
    <tableColumn id="25" xr3:uid="{00000000-0010-0000-0000-000019000000}" name="TOTAL SALES W=U+V">
      <calculatedColumnFormula>Table1[[#This Row],[METERED SALES]]+Table1[[#This Row],[UNMETERED SALES]]</calculatedColumnFormula>
    </tableColumn>
    <tableColumn id="26" xr3:uid="{00000000-0010-0000-0000-00001A000000}" name="T AND D LOSS X=(T-W/T)*100" dataDxfId="7" totalsRowDxfId="0">
      <calculatedColumnFormula>(Table1[[#This Row],[NET CONSUMPTION T=Q+R-S]]-Table1[[#This Row],[TOTAL SALES W=U+V]])/Table1[[#This Row],[NET CONSUMPTION T=Q+R-S]]*100</calculatedColumnFormula>
    </tableColumn>
    <tableColumn id="27" xr3:uid="{00000000-0010-0000-0000-00001B000000}" name="DEMAND"/>
    <tableColumn id="28" xr3:uid="{00000000-0010-0000-0000-00001C000000}" name="COLLECTION"/>
    <tableColumn id="29" xr3:uid="{00000000-0010-0000-0000-00001D000000}" name="BILLING EFFICIENCY AA=W/T"/>
    <tableColumn id="30" xr3:uid="{00000000-0010-0000-0000-00001E000000}" name="COLLECTION EFFICIENCY AB=Z/Y"/>
    <tableColumn id="31" xr3:uid="{00000000-0010-0000-0000-00001F000000}" name="AT AND C LOSS AC=((1-AA*AB)*100"/>
    <tableColumn id="32" xr3:uid="{00000000-0010-0000-0000-000020000000}" name="REMARKS"/>
    <tableColumn id="33" xr3:uid="{00000000-0010-0000-0000-000021000000}" name="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2"/>
  <sheetViews>
    <sheetView tabSelected="1" topLeftCell="F1" workbookViewId="0">
      <selection activeCell="U21" sqref="U21"/>
    </sheetView>
  </sheetViews>
  <sheetFormatPr defaultRowHeight="15" x14ac:dyDescent="0.25"/>
  <cols>
    <col min="1" max="1" width="8" bestFit="1" customWidth="1"/>
    <col min="2" max="2" width="18.28515625" hidden="1" customWidth="1"/>
    <col min="3" max="3" width="18" hidden="1" customWidth="1"/>
    <col min="4" max="4" width="15.5703125" bestFit="1" customWidth="1"/>
    <col min="5" max="5" width="26.85546875" bestFit="1" customWidth="1"/>
    <col min="6" max="6" width="17.28515625" bestFit="1" customWidth="1"/>
    <col min="7" max="7" width="15.7109375" bestFit="1" customWidth="1"/>
    <col min="8" max="8" width="29.85546875" customWidth="1"/>
    <col min="9" max="9" width="15.5703125" hidden="1" customWidth="1"/>
    <col min="10" max="10" width="18.85546875" hidden="1" customWidth="1"/>
    <col min="11" max="11" width="13.42578125" hidden="1" customWidth="1"/>
    <col min="12" max="12" width="20" hidden="1" customWidth="1"/>
    <col min="13" max="13" width="21.85546875" hidden="1" customWidth="1"/>
    <col min="14" max="14" width="22.42578125" hidden="1" customWidth="1"/>
    <col min="15" max="15" width="15.7109375" hidden="1" customWidth="1"/>
    <col min="16" max="17" width="12" customWidth="1"/>
    <col min="18" max="18" width="7.42578125" customWidth="1"/>
    <col min="19" max="19" width="13.42578125" customWidth="1"/>
    <col min="20" max="20" width="12.140625" style="16" customWidth="1"/>
    <col min="21" max="21" width="13.140625" style="16" customWidth="1"/>
    <col min="22" max="22" width="17.85546875" style="11" customWidth="1"/>
    <col min="23" max="23" width="12.140625" customWidth="1"/>
    <col min="24" max="24" width="11.5703125" customWidth="1"/>
    <col min="25" max="25" width="12.140625" customWidth="1"/>
    <col min="26" max="26" width="12.5703125" style="11" customWidth="1"/>
    <col min="27" max="27" width="15.140625" customWidth="1"/>
    <col min="28" max="28" width="15.28515625" customWidth="1"/>
    <col min="29" max="32" width="13.7109375" customWidth="1"/>
    <col min="33" max="33" width="11.140625" customWidth="1"/>
  </cols>
  <sheetData>
    <row r="1" spans="1:33" ht="18.75" x14ac:dyDescent="0.3">
      <c r="A1" s="5" t="s">
        <v>0</v>
      </c>
      <c r="B1" s="5" t="s">
        <v>0</v>
      </c>
      <c r="C1" s="5" t="s">
        <v>0</v>
      </c>
      <c r="D1" s="5" t="s">
        <v>0</v>
      </c>
      <c r="E1" s="5" t="s">
        <v>0</v>
      </c>
      <c r="F1" s="5" t="s">
        <v>0</v>
      </c>
      <c r="G1" s="5" t="s">
        <v>0</v>
      </c>
      <c r="H1" s="5" t="s">
        <v>0</v>
      </c>
      <c r="I1" s="5" t="s">
        <v>0</v>
      </c>
      <c r="J1" s="5" t="s">
        <v>0</v>
      </c>
      <c r="K1" s="5" t="s">
        <v>0</v>
      </c>
      <c r="L1" s="5" t="s">
        <v>0</v>
      </c>
      <c r="M1" s="5" t="s">
        <v>0</v>
      </c>
      <c r="N1" s="5" t="s">
        <v>0</v>
      </c>
      <c r="O1" s="5" t="s">
        <v>0</v>
      </c>
      <c r="P1" s="5" t="s">
        <v>0</v>
      </c>
      <c r="Q1" s="5" t="s">
        <v>0</v>
      </c>
      <c r="R1" s="5" t="s">
        <v>0</v>
      </c>
      <c r="S1" s="5" t="s">
        <v>0</v>
      </c>
      <c r="T1" s="5" t="s">
        <v>0</v>
      </c>
      <c r="U1" s="5" t="s">
        <v>0</v>
      </c>
      <c r="V1" s="5" t="s">
        <v>0</v>
      </c>
      <c r="W1" s="5" t="s">
        <v>0</v>
      </c>
      <c r="X1" s="5" t="s">
        <v>0</v>
      </c>
      <c r="Y1" s="5" t="s">
        <v>0</v>
      </c>
      <c r="Z1" s="5" t="s">
        <v>0</v>
      </c>
      <c r="AA1" s="5" t="s">
        <v>0</v>
      </c>
      <c r="AB1" s="5" t="s">
        <v>0</v>
      </c>
      <c r="AC1" s="5" t="s">
        <v>0</v>
      </c>
      <c r="AD1" s="5" t="s">
        <v>0</v>
      </c>
      <c r="AE1" s="5" t="s">
        <v>0</v>
      </c>
      <c r="AF1" s="5" t="s">
        <v>0</v>
      </c>
    </row>
    <row r="2" spans="1:33" ht="18.75" x14ac:dyDescent="0.3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5" t="s">
        <v>1</v>
      </c>
      <c r="U2" s="5" t="s">
        <v>1</v>
      </c>
      <c r="V2" s="5" t="s">
        <v>1</v>
      </c>
      <c r="W2" s="5" t="s">
        <v>1</v>
      </c>
      <c r="X2" s="5" t="s">
        <v>1</v>
      </c>
      <c r="Y2" s="5" t="s">
        <v>1</v>
      </c>
      <c r="Z2" s="5" t="s">
        <v>1</v>
      </c>
      <c r="AA2" s="5" t="s">
        <v>1</v>
      </c>
      <c r="AB2" s="5" t="s">
        <v>1</v>
      </c>
      <c r="AC2" s="5" t="s">
        <v>1</v>
      </c>
      <c r="AD2" s="5" t="s">
        <v>1</v>
      </c>
      <c r="AE2" s="5" t="s">
        <v>1</v>
      </c>
      <c r="AF2" s="5" t="s">
        <v>1</v>
      </c>
    </row>
    <row r="3" spans="1:33" ht="18.75" x14ac:dyDescent="0.3">
      <c r="A3" s="5" t="s">
        <v>2</v>
      </c>
      <c r="B3" s="5" t="s">
        <v>2</v>
      </c>
      <c r="C3" s="5" t="s">
        <v>2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2</v>
      </c>
      <c r="K3" s="5" t="s">
        <v>2</v>
      </c>
      <c r="L3" s="5" t="s">
        <v>2</v>
      </c>
      <c r="M3" s="5" t="s">
        <v>2</v>
      </c>
      <c r="N3" s="5" t="s">
        <v>2</v>
      </c>
      <c r="O3" s="5" t="s">
        <v>2</v>
      </c>
      <c r="P3" s="5" t="s">
        <v>2</v>
      </c>
      <c r="Q3" s="5" t="s">
        <v>2</v>
      </c>
      <c r="R3" s="5" t="s">
        <v>2</v>
      </c>
      <c r="S3" s="5" t="s">
        <v>2</v>
      </c>
      <c r="T3" s="5" t="s">
        <v>2</v>
      </c>
      <c r="U3" s="5" t="s">
        <v>2</v>
      </c>
      <c r="V3" s="5" t="s">
        <v>2</v>
      </c>
      <c r="W3" s="5" t="s">
        <v>2</v>
      </c>
      <c r="X3" s="5" t="s">
        <v>2</v>
      </c>
      <c r="Y3" s="5" t="s">
        <v>2</v>
      </c>
      <c r="Z3" s="5" t="s">
        <v>2</v>
      </c>
      <c r="AA3" s="5" t="s">
        <v>2</v>
      </c>
      <c r="AB3" s="5" t="s">
        <v>2</v>
      </c>
      <c r="AC3" s="5" t="s">
        <v>2</v>
      </c>
      <c r="AD3" s="5" t="s">
        <v>2</v>
      </c>
      <c r="AE3" s="5" t="s">
        <v>2</v>
      </c>
      <c r="AF3" s="5" t="s">
        <v>2</v>
      </c>
    </row>
    <row r="4" spans="1:33" x14ac:dyDescent="0.25">
      <c r="A4" s="6"/>
      <c r="B4" s="4" t="s">
        <v>3</v>
      </c>
      <c r="C4" s="3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15"/>
      <c r="U4" s="15"/>
      <c r="V4" s="10"/>
      <c r="W4" s="6"/>
      <c r="X4" s="6"/>
      <c r="Y4" s="6"/>
      <c r="Z4" s="10"/>
      <c r="AA4" s="6"/>
      <c r="AB4" s="6"/>
      <c r="AC4" s="6"/>
      <c r="AD4" s="6"/>
      <c r="AE4" s="6"/>
      <c r="AF4" s="6"/>
    </row>
    <row r="5" spans="1:33" x14ac:dyDescent="0.25">
      <c r="A5" s="6"/>
      <c r="B5" s="4" t="s">
        <v>5</v>
      </c>
      <c r="C5" s="4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15"/>
      <c r="U5" s="15"/>
      <c r="V5" s="10"/>
      <c r="W5" s="6"/>
      <c r="X5" s="6"/>
      <c r="Y5" s="6"/>
      <c r="Z5" s="10"/>
      <c r="AA5" s="6"/>
      <c r="AB5" s="6"/>
      <c r="AC5" s="6"/>
      <c r="AD5" s="6"/>
      <c r="AE5" s="6"/>
      <c r="AF5" s="6"/>
    </row>
    <row r="6" spans="1:33" x14ac:dyDescent="0.25">
      <c r="A6" s="7"/>
      <c r="B6" s="7"/>
      <c r="C6" s="7"/>
      <c r="D6" s="7"/>
      <c r="E6" s="7"/>
      <c r="F6" s="7"/>
      <c r="G6" s="7"/>
      <c r="H6" s="7"/>
      <c r="I6" s="1" t="s">
        <v>7</v>
      </c>
      <c r="J6" s="8" t="s">
        <v>8</v>
      </c>
      <c r="K6" s="7"/>
      <c r="L6" s="7"/>
      <c r="M6" s="7"/>
      <c r="N6" s="7"/>
      <c r="O6" s="7"/>
      <c r="P6" s="7"/>
      <c r="Q6" s="7"/>
      <c r="R6" s="7"/>
      <c r="S6" s="7"/>
      <c r="W6" s="7"/>
      <c r="X6" s="7"/>
      <c r="Y6" s="7"/>
      <c r="AA6" s="7"/>
      <c r="AB6" s="7"/>
      <c r="AC6" s="7"/>
      <c r="AD6" s="7"/>
      <c r="AE6" s="7"/>
      <c r="AF6" s="7"/>
    </row>
    <row r="7" spans="1:33" x14ac:dyDescent="0.25">
      <c r="A7" s="2"/>
      <c r="B7" s="2" t="s">
        <v>9</v>
      </c>
      <c r="C7" s="2" t="s">
        <v>10</v>
      </c>
      <c r="D7" s="2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19</v>
      </c>
      <c r="M7" s="2" t="s">
        <v>20</v>
      </c>
      <c r="N7" s="2" t="s">
        <v>21</v>
      </c>
      <c r="O7" s="2" t="s">
        <v>22</v>
      </c>
      <c r="P7" s="2" t="s">
        <v>23</v>
      </c>
      <c r="Q7" s="2" t="s">
        <v>24</v>
      </c>
      <c r="R7" s="2" t="s">
        <v>25</v>
      </c>
      <c r="S7" s="2" t="s">
        <v>26</v>
      </c>
      <c r="T7" s="17" t="s">
        <v>27</v>
      </c>
      <c r="U7" s="17" t="s">
        <v>28</v>
      </c>
      <c r="V7" s="12" t="s">
        <v>29</v>
      </c>
      <c r="W7" s="2" t="s">
        <v>30</v>
      </c>
      <c r="X7" s="2" t="s">
        <v>31</v>
      </c>
      <c r="Y7" s="2" t="s">
        <v>32</v>
      </c>
      <c r="Z7" s="12" t="s">
        <v>33</v>
      </c>
      <c r="AA7" s="2" t="s">
        <v>34</v>
      </c>
      <c r="AB7" s="2" t="s">
        <v>35</v>
      </c>
      <c r="AC7" s="2" t="s">
        <v>36</v>
      </c>
      <c r="AD7" s="2" t="s">
        <v>37</v>
      </c>
      <c r="AE7" s="2" t="s">
        <v>38</v>
      </c>
      <c r="AF7" s="2" t="s">
        <v>39</v>
      </c>
    </row>
    <row r="8" spans="1:33" s="9" customFormat="1" ht="55.5" customHeight="1" x14ac:dyDescent="0.25">
      <c r="A8" s="9" t="s">
        <v>40</v>
      </c>
      <c r="B8" s="9" t="s">
        <v>41</v>
      </c>
      <c r="C8" s="9" t="s">
        <v>42</v>
      </c>
      <c r="D8" s="9" t="s">
        <v>43</v>
      </c>
      <c r="E8" s="9" t="s">
        <v>44</v>
      </c>
      <c r="F8" s="9" t="s">
        <v>45</v>
      </c>
      <c r="G8" s="9" t="s">
        <v>46</v>
      </c>
      <c r="H8" s="9" t="s">
        <v>47</v>
      </c>
      <c r="I8" s="9" t="s">
        <v>48</v>
      </c>
      <c r="J8" s="9" t="s">
        <v>49</v>
      </c>
      <c r="K8" s="9" t="s">
        <v>50</v>
      </c>
      <c r="L8" s="9" t="s">
        <v>51</v>
      </c>
      <c r="M8" s="9" t="s">
        <v>52</v>
      </c>
      <c r="N8" s="9" t="s">
        <v>53</v>
      </c>
      <c r="O8" s="9" t="s">
        <v>54</v>
      </c>
      <c r="P8" s="9" t="s">
        <v>55</v>
      </c>
      <c r="Q8" s="9" t="s">
        <v>56</v>
      </c>
      <c r="R8" s="9" t="s">
        <v>57</v>
      </c>
      <c r="S8" s="9" t="s">
        <v>58</v>
      </c>
      <c r="T8" s="18" t="s">
        <v>59</v>
      </c>
      <c r="U8" s="18" t="s">
        <v>60</v>
      </c>
      <c r="V8" s="13" t="s">
        <v>61</v>
      </c>
      <c r="W8" s="9" t="s">
        <v>62</v>
      </c>
      <c r="X8" s="9" t="s">
        <v>63</v>
      </c>
      <c r="Y8" s="9" t="s">
        <v>64</v>
      </c>
      <c r="Z8" s="13" t="s">
        <v>65</v>
      </c>
      <c r="AA8" s="9" t="s">
        <v>66</v>
      </c>
      <c r="AB8" s="9" t="s">
        <v>67</v>
      </c>
      <c r="AC8" s="9" t="s">
        <v>68</v>
      </c>
      <c r="AD8" s="9" t="s">
        <v>69</v>
      </c>
      <c r="AE8" s="9" t="s">
        <v>70</v>
      </c>
      <c r="AF8" s="9" t="s">
        <v>71</v>
      </c>
      <c r="AG8" s="9" t="s">
        <v>72</v>
      </c>
    </row>
    <row r="9" spans="1:33" x14ac:dyDescent="0.25">
      <c r="A9">
        <v>1</v>
      </c>
      <c r="B9" t="s">
        <v>73</v>
      </c>
      <c r="C9" t="s">
        <v>74</v>
      </c>
      <c r="D9" t="s">
        <v>8</v>
      </c>
      <c r="E9" t="s">
        <v>75</v>
      </c>
      <c r="F9" t="s">
        <v>8</v>
      </c>
      <c r="H9" t="s">
        <v>76</v>
      </c>
      <c r="I9" t="s">
        <v>77</v>
      </c>
      <c r="J9" t="s">
        <v>78</v>
      </c>
      <c r="K9">
        <v>19</v>
      </c>
      <c r="L9">
        <v>19</v>
      </c>
      <c r="M9">
        <v>0</v>
      </c>
      <c r="N9">
        <v>0</v>
      </c>
      <c r="O9">
        <v>0</v>
      </c>
      <c r="P9">
        <v>1225.4639999999999</v>
      </c>
      <c r="Q9">
        <v>1281.7139999999999</v>
      </c>
      <c r="R9">
        <v>20000</v>
      </c>
      <c r="S9">
        <v>1125000</v>
      </c>
      <c r="T9" s="16">
        <v>0</v>
      </c>
      <c r="U9" s="16">
        <v>0</v>
      </c>
      <c r="V9" s="11">
        <f>Table1[[#This Row],[CONSUMPTION Q=(O-N)*P]]+Table1[[#This Row],[IMPORTED ENERGY]]-Table1[[#This Row],[EXPORTED ENERGY]]</f>
        <v>1125000</v>
      </c>
      <c r="W9">
        <v>1078238.5</v>
      </c>
      <c r="X9">
        <v>0</v>
      </c>
      <c r="Y9">
        <f>Table1[[#This Row],[METERED SALES]]+Table1[[#This Row],[UNMETERED SALES]]</f>
        <v>1078238.5</v>
      </c>
      <c r="Z9" s="14">
        <f>(Table1[[#This Row],[NET CONSUMPTION T=Q+R-S]]-Table1[[#This Row],[TOTAL SALES W=U+V]])/Table1[[#This Row],[NET CONSUMPTION T=Q+R-S]]*100</f>
        <v>4.1565777777777777</v>
      </c>
      <c r="AA9">
        <v>5974976</v>
      </c>
      <c r="AB9">
        <v>3778033</v>
      </c>
      <c r="AC9">
        <v>2.2231999999999998</v>
      </c>
      <c r="AD9">
        <v>0.63229999999999997</v>
      </c>
      <c r="AE9">
        <v>-77.34</v>
      </c>
    </row>
    <row r="10" spans="1:33" x14ac:dyDescent="0.25">
      <c r="A10">
        <v>2</v>
      </c>
      <c r="B10" t="s">
        <v>73</v>
      </c>
      <c r="C10" t="s">
        <v>74</v>
      </c>
      <c r="D10" t="s">
        <v>8</v>
      </c>
      <c r="E10" t="s">
        <v>79</v>
      </c>
      <c r="F10" t="s">
        <v>8</v>
      </c>
      <c r="H10" t="s">
        <v>80</v>
      </c>
      <c r="I10" t="s">
        <v>81</v>
      </c>
      <c r="J10" t="s">
        <v>82</v>
      </c>
      <c r="K10">
        <v>1450</v>
      </c>
      <c r="L10">
        <v>1450</v>
      </c>
      <c r="M10">
        <v>0</v>
      </c>
      <c r="N10">
        <v>153</v>
      </c>
      <c r="O10">
        <v>0</v>
      </c>
      <c r="P10">
        <v>574.28099999999995</v>
      </c>
      <c r="Q10">
        <v>585.08500000000004</v>
      </c>
      <c r="R10">
        <v>40000</v>
      </c>
      <c r="S10">
        <v>432160</v>
      </c>
      <c r="T10" s="16">
        <v>0</v>
      </c>
      <c r="U10" s="16">
        <v>80000</v>
      </c>
      <c r="V10" s="11">
        <f>Table1[[#This Row],[CONSUMPTION Q=(O-N)*P]]+Table1[[#This Row],[IMPORTED ENERGY]]-Table1[[#This Row],[EXPORTED ENERGY]]</f>
        <v>352160</v>
      </c>
      <c r="W10">
        <v>122955.7</v>
      </c>
      <c r="X10">
        <v>198900</v>
      </c>
      <c r="Y10">
        <f>Table1[[#This Row],[METERED SALES]]+Table1[[#This Row],[UNMETERED SALES]]</f>
        <v>321855.7</v>
      </c>
      <c r="Z10" s="14">
        <f>(Table1[[#This Row],[NET CONSUMPTION T=Q+R-S]]-Table1[[#This Row],[TOTAL SALES W=U+V]])/Table1[[#This Row],[NET CONSUMPTION T=Q+R-S]]*100</f>
        <v>8.6052646524307086</v>
      </c>
      <c r="AA10">
        <v>2526309.25</v>
      </c>
      <c r="AB10">
        <v>2831887.2220000001</v>
      </c>
      <c r="AC10">
        <v>0.99909999999999999</v>
      </c>
      <c r="AD10">
        <v>1.121</v>
      </c>
      <c r="AE10">
        <v>0.1</v>
      </c>
    </row>
    <row r="11" spans="1:33" x14ac:dyDescent="0.25">
      <c r="A11">
        <v>3</v>
      </c>
      <c r="B11" t="s">
        <v>73</v>
      </c>
      <c r="C11" t="s">
        <v>74</v>
      </c>
      <c r="D11" t="s">
        <v>8</v>
      </c>
      <c r="E11" t="s">
        <v>79</v>
      </c>
      <c r="F11" t="s">
        <v>8</v>
      </c>
      <c r="H11" t="s">
        <v>83</v>
      </c>
      <c r="I11" t="s">
        <v>81</v>
      </c>
      <c r="J11" t="s">
        <v>84</v>
      </c>
      <c r="K11">
        <v>2147</v>
      </c>
      <c r="L11">
        <v>2147</v>
      </c>
      <c r="M11">
        <v>0</v>
      </c>
      <c r="N11">
        <v>116</v>
      </c>
      <c r="O11">
        <v>0</v>
      </c>
      <c r="P11">
        <v>1509.769</v>
      </c>
      <c r="Q11">
        <v>1553.59</v>
      </c>
      <c r="R11">
        <v>40000</v>
      </c>
      <c r="S11">
        <v>1752840</v>
      </c>
      <c r="T11" s="16">
        <v>0</v>
      </c>
      <c r="U11" s="16">
        <v>1000000</v>
      </c>
      <c r="V11" s="11">
        <f>Table1[[#This Row],[CONSUMPTION Q=(O-N)*P]]+Table1[[#This Row],[IMPORTED ENERGY]]-Table1[[#This Row],[EXPORTED ENERGY]]</f>
        <v>752840</v>
      </c>
      <c r="W11">
        <v>500515.55</v>
      </c>
      <c r="X11">
        <v>172840</v>
      </c>
      <c r="Y11">
        <f>Table1[[#This Row],[METERED SALES]]+Table1[[#This Row],[UNMETERED SALES]]</f>
        <v>673355.55</v>
      </c>
      <c r="Z11" s="14">
        <f>(Table1[[#This Row],[NET CONSUMPTION T=Q+R-S]]-Table1[[#This Row],[TOTAL SALES W=U+V]])/Table1[[#This Row],[NET CONSUMPTION T=Q+R-S]]*100</f>
        <v>10.55794723978534</v>
      </c>
      <c r="AA11">
        <v>8695766.6199999992</v>
      </c>
      <c r="AB11">
        <v>6058505.2999999998</v>
      </c>
      <c r="AC11">
        <v>0.89439999999999997</v>
      </c>
      <c r="AD11">
        <v>0.69669999999999999</v>
      </c>
      <c r="AE11">
        <v>7.36</v>
      </c>
    </row>
    <row r="12" spans="1:33" x14ac:dyDescent="0.25">
      <c r="A12">
        <v>4</v>
      </c>
      <c r="B12" t="s">
        <v>73</v>
      </c>
      <c r="C12" t="s">
        <v>74</v>
      </c>
      <c r="D12" t="s">
        <v>8</v>
      </c>
      <c r="E12" t="s">
        <v>75</v>
      </c>
      <c r="F12" t="s">
        <v>8</v>
      </c>
      <c r="H12" t="s">
        <v>85</v>
      </c>
      <c r="I12" t="s">
        <v>81</v>
      </c>
      <c r="J12" t="s">
        <v>86</v>
      </c>
      <c r="K12">
        <v>1086</v>
      </c>
      <c r="L12">
        <v>1086</v>
      </c>
      <c r="M12">
        <v>0</v>
      </c>
      <c r="N12">
        <v>60</v>
      </c>
      <c r="O12">
        <v>0</v>
      </c>
      <c r="P12">
        <v>150.114</v>
      </c>
      <c r="Q12">
        <v>193.023</v>
      </c>
      <c r="R12">
        <v>20000</v>
      </c>
      <c r="S12">
        <v>858180</v>
      </c>
      <c r="T12" s="16">
        <v>0</v>
      </c>
      <c r="U12" s="16">
        <v>100000</v>
      </c>
      <c r="V12" s="11">
        <f>Table1[[#This Row],[CONSUMPTION Q=(O-N)*P]]+Table1[[#This Row],[IMPORTED ENERGY]]-Table1[[#This Row],[EXPORTED ENERGY]]</f>
        <v>758180</v>
      </c>
      <c r="W12">
        <v>605431.75</v>
      </c>
      <c r="X12">
        <v>109000</v>
      </c>
      <c r="Y12">
        <f>Table1[[#This Row],[METERED SALES]]+Table1[[#This Row],[UNMETERED SALES]]</f>
        <v>714431.75</v>
      </c>
      <c r="Z12" s="14">
        <f>(Table1[[#This Row],[NET CONSUMPTION T=Q+R-S]]-Table1[[#This Row],[TOTAL SALES W=U+V]])/Table1[[#This Row],[NET CONSUMPTION T=Q+R-S]]*100</f>
        <v>5.7701667150280942</v>
      </c>
      <c r="AA12">
        <v>6098648.0300000003</v>
      </c>
      <c r="AB12">
        <v>4215353.5580000002</v>
      </c>
      <c r="AC12">
        <v>0.94230000000000003</v>
      </c>
      <c r="AD12">
        <v>0.69120000000000004</v>
      </c>
      <c r="AE12">
        <v>3.99</v>
      </c>
    </row>
    <row r="13" spans="1:33" x14ac:dyDescent="0.25">
      <c r="A13">
        <v>5</v>
      </c>
      <c r="B13" t="s">
        <v>73</v>
      </c>
      <c r="C13" t="s">
        <v>74</v>
      </c>
      <c r="D13" t="s">
        <v>8</v>
      </c>
      <c r="E13" t="s">
        <v>87</v>
      </c>
      <c r="F13" t="s">
        <v>8</v>
      </c>
      <c r="H13" t="s">
        <v>88</v>
      </c>
      <c r="I13" t="s">
        <v>77</v>
      </c>
      <c r="J13" t="s">
        <v>89</v>
      </c>
      <c r="K13">
        <v>60</v>
      </c>
      <c r="L13">
        <v>60</v>
      </c>
      <c r="M13">
        <v>0</v>
      </c>
      <c r="N13">
        <v>0</v>
      </c>
      <c r="O13">
        <v>0</v>
      </c>
      <c r="P13">
        <v>11505.8</v>
      </c>
      <c r="Q13">
        <v>12082.6</v>
      </c>
      <c r="R13">
        <v>2000</v>
      </c>
      <c r="S13">
        <v>1153600</v>
      </c>
      <c r="T13" s="16">
        <v>0</v>
      </c>
      <c r="U13" s="16">
        <v>820000</v>
      </c>
      <c r="V13" s="11">
        <f>Table1[[#This Row],[CONSUMPTION Q=(O-N)*P]]+Table1[[#This Row],[IMPORTED ENERGY]]-Table1[[#This Row],[EXPORTED ENERGY]]</f>
        <v>333600</v>
      </c>
      <c r="W13">
        <v>306258.75</v>
      </c>
      <c r="X13">
        <v>0</v>
      </c>
      <c r="Y13">
        <f>Table1[[#This Row],[METERED SALES]]+Table1[[#This Row],[UNMETERED SALES]]</f>
        <v>306258.75</v>
      </c>
      <c r="Z13" s="14">
        <f>(Table1[[#This Row],[NET CONSUMPTION T=Q+R-S]]-Table1[[#This Row],[TOTAL SALES W=U+V]])/Table1[[#This Row],[NET CONSUMPTION T=Q+R-S]]*100</f>
        <v>8.1958183453237403</v>
      </c>
      <c r="AA13">
        <v>4272555</v>
      </c>
      <c r="AB13">
        <v>3730837</v>
      </c>
      <c r="AC13">
        <v>0.26550000000000001</v>
      </c>
      <c r="AD13">
        <v>0.87319999999999998</v>
      </c>
      <c r="AE13">
        <v>64.14</v>
      </c>
    </row>
    <row r="14" spans="1:33" hidden="1" x14ac:dyDescent="0.25">
      <c r="A14">
        <v>6</v>
      </c>
      <c r="B14" t="s">
        <v>73</v>
      </c>
      <c r="C14" t="s">
        <v>74</v>
      </c>
      <c r="D14" t="s">
        <v>90</v>
      </c>
      <c r="E14" t="s">
        <v>91</v>
      </c>
      <c r="F14" t="s">
        <v>90</v>
      </c>
      <c r="H14" t="s">
        <v>92</v>
      </c>
      <c r="I14" t="s">
        <v>81</v>
      </c>
      <c r="J14" t="s">
        <v>93</v>
      </c>
      <c r="K14">
        <v>1662</v>
      </c>
      <c r="L14">
        <v>1662</v>
      </c>
      <c r="M14">
        <v>0</v>
      </c>
      <c r="N14">
        <v>183</v>
      </c>
      <c r="O14">
        <v>0</v>
      </c>
      <c r="P14">
        <v>1029.99</v>
      </c>
      <c r="Q14">
        <v>1059.1199999999999</v>
      </c>
      <c r="R14">
        <v>20000</v>
      </c>
      <c r="S14">
        <v>582600</v>
      </c>
      <c r="T14" s="16">
        <v>0</v>
      </c>
      <c r="U14" s="16">
        <v>0</v>
      </c>
      <c r="V14" s="11">
        <f>Table1[[#This Row],[CONSUMPTION Q=(O-N)*P]]+Table1[[#This Row],[IMPORTED ENERGY]]-Table1[[#This Row],[EXPORTED ENERGY]]</f>
        <v>582600</v>
      </c>
      <c r="W14">
        <v>314944.57</v>
      </c>
      <c r="X14">
        <v>220036.72</v>
      </c>
      <c r="Y14">
        <f>Table1[[#This Row],[METERED SALES]]+Table1[[#This Row],[UNMETERED SALES]]</f>
        <v>534981.29</v>
      </c>
      <c r="Z14" s="14">
        <f>(Table1[[#This Row],[NET CONSUMPTION T=Q+R-S]]-Table1[[#This Row],[TOTAL SALES W=U+V]])/Table1[[#This Row],[NET CONSUMPTION T=Q+R-S]]*100</f>
        <v>8.1734826639203497</v>
      </c>
      <c r="AA14">
        <v>4896816.91</v>
      </c>
      <c r="AB14">
        <v>4706887.4469999997</v>
      </c>
      <c r="AC14">
        <v>1.0008999999999999</v>
      </c>
      <c r="AD14">
        <v>0.96120000000000005</v>
      </c>
      <c r="AE14">
        <v>-0.09</v>
      </c>
    </row>
    <row r="15" spans="1:33" hidden="1" x14ac:dyDescent="0.25">
      <c r="A15">
        <v>7</v>
      </c>
      <c r="B15" t="s">
        <v>73</v>
      </c>
      <c r="C15" t="s">
        <v>74</v>
      </c>
      <c r="D15" t="s">
        <v>90</v>
      </c>
      <c r="E15" t="s">
        <v>94</v>
      </c>
      <c r="F15" t="s">
        <v>90</v>
      </c>
      <c r="H15" t="s">
        <v>95</v>
      </c>
      <c r="I15" t="s">
        <v>96</v>
      </c>
      <c r="J15" t="s">
        <v>97</v>
      </c>
      <c r="K15">
        <v>3473</v>
      </c>
      <c r="L15">
        <v>3473</v>
      </c>
      <c r="M15">
        <v>0</v>
      </c>
      <c r="N15">
        <v>92</v>
      </c>
      <c r="O15">
        <v>0</v>
      </c>
      <c r="P15">
        <v>2607.7730000000001</v>
      </c>
      <c r="Q15">
        <v>2642.694</v>
      </c>
      <c r="R15">
        <v>40000</v>
      </c>
      <c r="S15">
        <v>1396840</v>
      </c>
      <c r="T15" s="16">
        <v>0</v>
      </c>
      <c r="U15" s="16">
        <v>0</v>
      </c>
      <c r="V15" s="11">
        <f>Table1[[#This Row],[CONSUMPTION Q=(O-N)*P]]+Table1[[#This Row],[IMPORTED ENERGY]]-Table1[[#This Row],[EXPORTED ENERGY]]</f>
        <v>1396840</v>
      </c>
      <c r="W15">
        <v>1120597.75</v>
      </c>
      <c r="X15">
        <v>99412.712</v>
      </c>
      <c r="Y15">
        <f>Table1[[#This Row],[METERED SALES]]+Table1[[#This Row],[UNMETERED SALES]]</f>
        <v>1220010.4620000001</v>
      </c>
      <c r="Z15" s="14">
        <f>(Table1[[#This Row],[NET CONSUMPTION T=Q+R-S]]-Table1[[#This Row],[TOTAL SALES W=U+V]])/Table1[[#This Row],[NET CONSUMPTION T=Q+R-S]]*100</f>
        <v>12.659255032788289</v>
      </c>
      <c r="AA15">
        <v>12917876.52</v>
      </c>
      <c r="AB15">
        <v>11081187.965</v>
      </c>
      <c r="AC15">
        <v>0.87339999999999995</v>
      </c>
      <c r="AD15">
        <v>0.85780000000000001</v>
      </c>
      <c r="AE15">
        <v>10.86</v>
      </c>
    </row>
    <row r="16" spans="1:33" x14ac:dyDescent="0.25">
      <c r="A16">
        <v>8</v>
      </c>
      <c r="B16" t="s">
        <v>73</v>
      </c>
      <c r="C16" t="s">
        <v>74</v>
      </c>
      <c r="D16" t="s">
        <v>8</v>
      </c>
      <c r="E16" t="s">
        <v>79</v>
      </c>
      <c r="F16" t="s">
        <v>8</v>
      </c>
      <c r="H16" t="s">
        <v>98</v>
      </c>
      <c r="I16" t="s">
        <v>81</v>
      </c>
      <c r="J16" t="s">
        <v>99</v>
      </c>
      <c r="K16">
        <v>1583</v>
      </c>
      <c r="L16">
        <v>1583</v>
      </c>
      <c r="M16">
        <v>0</v>
      </c>
      <c r="N16">
        <v>0</v>
      </c>
      <c r="O16">
        <v>0</v>
      </c>
      <c r="P16">
        <v>474.10599999999999</v>
      </c>
      <c r="Q16">
        <v>488.53</v>
      </c>
      <c r="R16">
        <v>20000</v>
      </c>
      <c r="S16">
        <v>288480</v>
      </c>
      <c r="T16" s="16">
        <v>50000</v>
      </c>
      <c r="U16" s="16">
        <v>0</v>
      </c>
      <c r="V16" s="11">
        <f>Table1[[#This Row],[CONSUMPTION Q=(O-N)*P]]+Table1[[#This Row],[IMPORTED ENERGY]]-Table1[[#This Row],[EXPORTED ENERGY]]</f>
        <v>338480</v>
      </c>
      <c r="W16">
        <v>325393</v>
      </c>
      <c r="X16">
        <v>0</v>
      </c>
      <c r="Y16">
        <f>Table1[[#This Row],[METERED SALES]]+Table1[[#This Row],[UNMETERED SALES]]</f>
        <v>325393</v>
      </c>
      <c r="Z16" s="14">
        <f>(Table1[[#This Row],[NET CONSUMPTION T=Q+R-S]]-Table1[[#This Row],[TOTAL SALES W=U+V]])/Table1[[#This Row],[NET CONSUMPTION T=Q+R-S]]*100</f>
        <v>3.8664027416686362</v>
      </c>
      <c r="AA16">
        <v>3356835.02</v>
      </c>
      <c r="AB16">
        <v>3140722.58</v>
      </c>
      <c r="AC16">
        <v>0.96130000000000004</v>
      </c>
      <c r="AD16">
        <v>0.93559999999999999</v>
      </c>
      <c r="AE16">
        <v>3.62</v>
      </c>
    </row>
    <row r="17" spans="1:31" hidden="1" x14ac:dyDescent="0.25">
      <c r="A17">
        <v>9</v>
      </c>
      <c r="B17" t="s">
        <v>73</v>
      </c>
      <c r="C17" t="s">
        <v>74</v>
      </c>
      <c r="D17" t="s">
        <v>90</v>
      </c>
      <c r="E17" t="s">
        <v>94</v>
      </c>
      <c r="F17" t="s">
        <v>90</v>
      </c>
      <c r="H17" t="s">
        <v>100</v>
      </c>
      <c r="I17" t="s">
        <v>101</v>
      </c>
      <c r="J17" t="s">
        <v>102</v>
      </c>
      <c r="K17">
        <v>3751</v>
      </c>
      <c r="L17">
        <v>3751</v>
      </c>
      <c r="M17">
        <v>0</v>
      </c>
      <c r="N17">
        <v>143</v>
      </c>
      <c r="O17">
        <v>0</v>
      </c>
      <c r="P17">
        <v>2570.3180000000002</v>
      </c>
      <c r="Q17">
        <v>2620.2860000000001</v>
      </c>
      <c r="R17">
        <v>20000</v>
      </c>
      <c r="S17">
        <v>999360</v>
      </c>
      <c r="T17" s="16">
        <v>0</v>
      </c>
      <c r="U17" s="16">
        <v>200000</v>
      </c>
      <c r="V17" s="11">
        <f>Table1[[#This Row],[CONSUMPTION Q=(O-N)*P]]+Table1[[#This Row],[IMPORTED ENERGY]]-Table1[[#This Row],[EXPORTED ENERGY]]</f>
        <v>799360</v>
      </c>
      <c r="W17">
        <v>538044.05000000005</v>
      </c>
      <c r="X17">
        <v>170665.60000000001</v>
      </c>
      <c r="Y17">
        <f>Table1[[#This Row],[METERED SALES]]+Table1[[#This Row],[UNMETERED SALES]]</f>
        <v>708709.65</v>
      </c>
      <c r="Z17" s="14">
        <f>(Table1[[#This Row],[NET CONSUMPTION T=Q+R-S]]-Table1[[#This Row],[TOTAL SALES W=U+V]])/Table1[[#This Row],[NET CONSUMPTION T=Q+R-S]]*100</f>
        <v>11.340366042834264</v>
      </c>
      <c r="AA17">
        <v>6121925.6299999999</v>
      </c>
      <c r="AB17">
        <v>4946636.1610000003</v>
      </c>
      <c r="AC17">
        <v>0.70920000000000005</v>
      </c>
      <c r="AD17">
        <v>0.80800000000000005</v>
      </c>
      <c r="AE17">
        <v>23.5</v>
      </c>
    </row>
    <row r="18" spans="1:31" x14ac:dyDescent="0.25">
      <c r="A18">
        <v>10</v>
      </c>
      <c r="B18" t="s">
        <v>73</v>
      </c>
      <c r="C18" t="s">
        <v>74</v>
      </c>
      <c r="D18" t="s">
        <v>8</v>
      </c>
      <c r="E18" t="s">
        <v>87</v>
      </c>
      <c r="F18" t="s">
        <v>8</v>
      </c>
      <c r="H18" t="s">
        <v>103</v>
      </c>
      <c r="I18" t="s">
        <v>81</v>
      </c>
      <c r="J18" t="s">
        <v>104</v>
      </c>
      <c r="K18">
        <v>2100</v>
      </c>
      <c r="L18">
        <v>2100</v>
      </c>
      <c r="M18">
        <v>0</v>
      </c>
      <c r="N18">
        <v>0</v>
      </c>
      <c r="O18">
        <v>0</v>
      </c>
      <c r="P18">
        <v>1594.8</v>
      </c>
      <c r="Q18">
        <v>1818.2</v>
      </c>
      <c r="R18">
        <v>2000</v>
      </c>
      <c r="S18">
        <v>446800</v>
      </c>
      <c r="T18" s="16">
        <v>0</v>
      </c>
      <c r="U18" s="16">
        <v>100000</v>
      </c>
      <c r="V18" s="11">
        <f>Table1[[#This Row],[CONSUMPTION Q=(O-N)*P]]+Table1[[#This Row],[IMPORTED ENERGY]]-Table1[[#This Row],[EXPORTED ENERGY]]</f>
        <v>346800</v>
      </c>
      <c r="W18">
        <v>326464</v>
      </c>
      <c r="X18">
        <v>0</v>
      </c>
      <c r="Y18">
        <f>Table1[[#This Row],[METERED SALES]]+Table1[[#This Row],[UNMETERED SALES]]</f>
        <v>326464</v>
      </c>
      <c r="Z18" s="14">
        <f>(Table1[[#This Row],[NET CONSUMPTION T=Q+R-S]]-Table1[[#This Row],[TOTAL SALES W=U+V]])/Table1[[#This Row],[NET CONSUMPTION T=Q+R-S]]*100</f>
        <v>5.8638985005767008</v>
      </c>
      <c r="AA18">
        <v>3092590.6</v>
      </c>
      <c r="AB18">
        <v>2748772.7</v>
      </c>
      <c r="AC18">
        <v>0.73070000000000002</v>
      </c>
      <c r="AD18">
        <v>0.88880000000000003</v>
      </c>
      <c r="AE18">
        <v>23.94</v>
      </c>
    </row>
    <row r="19" spans="1:31" x14ac:dyDescent="0.25">
      <c r="A19">
        <v>11</v>
      </c>
      <c r="B19" t="s">
        <v>73</v>
      </c>
      <c r="C19" t="s">
        <v>74</v>
      </c>
      <c r="D19" t="s">
        <v>8</v>
      </c>
      <c r="E19" t="s">
        <v>79</v>
      </c>
      <c r="F19" t="s">
        <v>8</v>
      </c>
      <c r="H19" t="s">
        <v>105</v>
      </c>
      <c r="I19" t="s">
        <v>81</v>
      </c>
      <c r="J19" t="s">
        <v>106</v>
      </c>
      <c r="K19">
        <v>4860</v>
      </c>
      <c r="L19">
        <v>4860</v>
      </c>
      <c r="M19">
        <v>0</v>
      </c>
      <c r="N19">
        <v>196</v>
      </c>
      <c r="O19">
        <v>0</v>
      </c>
      <c r="P19">
        <v>2692.9549999999999</v>
      </c>
      <c r="Q19">
        <v>2742.12</v>
      </c>
      <c r="R19">
        <v>20000</v>
      </c>
      <c r="S19">
        <v>983300</v>
      </c>
      <c r="T19" s="16">
        <v>0</v>
      </c>
      <c r="U19" s="16">
        <v>50000</v>
      </c>
      <c r="V19" s="11">
        <f>Table1[[#This Row],[CONSUMPTION Q=(O-N)*P]]+Table1[[#This Row],[IMPORTED ENERGY]]-Table1[[#This Row],[EXPORTED ENERGY]]</f>
        <v>933300</v>
      </c>
      <c r="W19">
        <v>645513.25</v>
      </c>
      <c r="X19">
        <v>225170</v>
      </c>
      <c r="Y19">
        <f>Table1[[#This Row],[METERED SALES]]+Table1[[#This Row],[UNMETERED SALES]]</f>
        <v>870683.25</v>
      </c>
      <c r="Z19" s="14">
        <f>(Table1[[#This Row],[NET CONSUMPTION T=Q+R-S]]-Table1[[#This Row],[TOTAL SALES W=U+V]])/Table1[[#This Row],[NET CONSUMPTION T=Q+R-S]]*100</f>
        <v>6.7091771134683382</v>
      </c>
      <c r="AA19">
        <v>9149901.1999999993</v>
      </c>
      <c r="AB19">
        <v>7764586.2060000002</v>
      </c>
      <c r="AC19">
        <v>0.997</v>
      </c>
      <c r="AD19">
        <v>0.84860000000000002</v>
      </c>
      <c r="AE19">
        <v>0.25</v>
      </c>
    </row>
    <row r="20" spans="1:31" x14ac:dyDescent="0.25">
      <c r="A20">
        <v>12</v>
      </c>
      <c r="B20" t="s">
        <v>73</v>
      </c>
      <c r="C20" t="s">
        <v>74</v>
      </c>
      <c r="D20" t="s">
        <v>8</v>
      </c>
      <c r="E20" t="s">
        <v>75</v>
      </c>
      <c r="F20" t="s">
        <v>8</v>
      </c>
      <c r="H20" t="s">
        <v>107</v>
      </c>
      <c r="I20" t="s">
        <v>81</v>
      </c>
      <c r="J20" t="s">
        <v>108</v>
      </c>
      <c r="K20">
        <v>4807</v>
      </c>
      <c r="L20">
        <v>4807</v>
      </c>
      <c r="M20">
        <v>0</v>
      </c>
      <c r="N20">
        <v>234</v>
      </c>
      <c r="O20">
        <v>0</v>
      </c>
      <c r="P20">
        <v>2522.7069999999999</v>
      </c>
      <c r="Q20">
        <v>2531.91</v>
      </c>
      <c r="R20">
        <v>20000</v>
      </c>
      <c r="S20">
        <v>184060</v>
      </c>
      <c r="T20" s="16">
        <v>950000</v>
      </c>
      <c r="U20" s="16">
        <v>0</v>
      </c>
      <c r="V20" s="11">
        <f>Table1[[#This Row],[CONSUMPTION Q=(O-N)*P]]+Table1[[#This Row],[IMPORTED ENERGY]]-Table1[[#This Row],[EXPORTED ENERGY]]</f>
        <v>1134060</v>
      </c>
      <c r="W20">
        <v>755880.5</v>
      </c>
      <c r="X20">
        <v>321095</v>
      </c>
      <c r="Y20">
        <f>Table1[[#This Row],[METERED SALES]]+Table1[[#This Row],[UNMETERED SALES]]</f>
        <v>1076975.5</v>
      </c>
      <c r="Z20" s="14">
        <f>(Table1[[#This Row],[NET CONSUMPTION T=Q+R-S]]-Table1[[#This Row],[TOTAL SALES W=U+V]])/Table1[[#This Row],[NET CONSUMPTION T=Q+R-S]]*100</f>
        <v>5.0336401954041232</v>
      </c>
      <c r="AA20">
        <v>9149996.5500000007</v>
      </c>
      <c r="AB20">
        <v>6623500.6179999998</v>
      </c>
      <c r="AC20">
        <v>1.2911999999999999</v>
      </c>
      <c r="AD20">
        <v>0.72389999999999999</v>
      </c>
      <c r="AE20">
        <v>-21.08</v>
      </c>
    </row>
    <row r="21" spans="1:31" x14ac:dyDescent="0.25">
      <c r="A21">
        <v>13</v>
      </c>
      <c r="B21" t="s">
        <v>73</v>
      </c>
      <c r="C21" t="s">
        <v>74</v>
      </c>
      <c r="D21" t="s">
        <v>8</v>
      </c>
      <c r="E21" t="s">
        <v>75</v>
      </c>
      <c r="F21" t="s">
        <v>8</v>
      </c>
      <c r="H21" t="s">
        <v>109</v>
      </c>
      <c r="I21" t="s">
        <v>110</v>
      </c>
      <c r="J21" t="s">
        <v>111</v>
      </c>
      <c r="K21">
        <v>20</v>
      </c>
      <c r="L21">
        <v>20</v>
      </c>
      <c r="M21">
        <v>0</v>
      </c>
      <c r="N21">
        <v>0</v>
      </c>
      <c r="O21">
        <v>0</v>
      </c>
      <c r="P21">
        <v>49.283999999999999</v>
      </c>
      <c r="Q21">
        <v>56.893000000000001</v>
      </c>
      <c r="R21">
        <v>20000</v>
      </c>
      <c r="S21">
        <v>152180</v>
      </c>
      <c r="T21" s="16">
        <v>20000</v>
      </c>
      <c r="U21" s="16">
        <v>0</v>
      </c>
      <c r="V21" s="11">
        <f>Table1[[#This Row],[CONSUMPTION Q=(O-N)*P]]+Table1[[#This Row],[IMPORTED ENERGY]]-Table1[[#This Row],[EXPORTED ENERGY]]</f>
        <v>172180</v>
      </c>
      <c r="W21">
        <v>156147</v>
      </c>
      <c r="X21">
        <v>0</v>
      </c>
      <c r="Y21">
        <f>Table1[[#This Row],[METERED SALES]]+Table1[[#This Row],[UNMETERED SALES]]</f>
        <v>156147</v>
      </c>
      <c r="Z21" s="14">
        <f>(Table1[[#This Row],[NET CONSUMPTION T=Q+R-S]]-Table1[[#This Row],[TOTAL SALES W=U+V]])/Table1[[#This Row],[NET CONSUMPTION T=Q+R-S]]*100</f>
        <v>9.3117667557207575</v>
      </c>
      <c r="AA21">
        <v>907598.88</v>
      </c>
      <c r="AB21">
        <v>894182.88</v>
      </c>
      <c r="AC21">
        <v>49.102800000000002</v>
      </c>
      <c r="AD21">
        <v>0.98519999999999996</v>
      </c>
      <c r="AE21">
        <v>-4739.09</v>
      </c>
    </row>
    <row r="22" spans="1:31" x14ac:dyDescent="0.25">
      <c r="A22">
        <v>14</v>
      </c>
      <c r="B22" t="s">
        <v>73</v>
      </c>
      <c r="C22" t="s">
        <v>74</v>
      </c>
      <c r="D22" t="s">
        <v>8</v>
      </c>
      <c r="E22" t="s">
        <v>79</v>
      </c>
      <c r="F22" t="s">
        <v>8</v>
      </c>
      <c r="H22" t="s">
        <v>112</v>
      </c>
      <c r="I22" t="s">
        <v>81</v>
      </c>
      <c r="J22" t="s">
        <v>113</v>
      </c>
      <c r="K22">
        <v>175</v>
      </c>
      <c r="L22">
        <v>175</v>
      </c>
      <c r="M22">
        <v>0</v>
      </c>
      <c r="N22">
        <v>0</v>
      </c>
      <c r="O22">
        <v>0</v>
      </c>
      <c r="P22">
        <v>806.72699999999998</v>
      </c>
      <c r="Q22">
        <v>822.00599999999997</v>
      </c>
      <c r="R22">
        <v>20000</v>
      </c>
      <c r="S22">
        <v>305580</v>
      </c>
      <c r="T22" s="16">
        <v>100000</v>
      </c>
      <c r="U22" s="16">
        <v>0</v>
      </c>
      <c r="V22" s="11">
        <f>Table1[[#This Row],[CONSUMPTION Q=(O-N)*P]]+Table1[[#This Row],[IMPORTED ENERGY]]-Table1[[#This Row],[EXPORTED ENERGY]]</f>
        <v>405580</v>
      </c>
      <c r="W22">
        <v>372445</v>
      </c>
      <c r="X22">
        <v>0</v>
      </c>
      <c r="Y22">
        <f>Table1[[#This Row],[METERED SALES]]+Table1[[#This Row],[UNMETERED SALES]]</f>
        <v>372445</v>
      </c>
      <c r="Z22" s="14">
        <f>(Table1[[#This Row],[NET CONSUMPTION T=Q+R-S]]-Table1[[#This Row],[TOTAL SALES W=U+V]])/Table1[[#This Row],[NET CONSUMPTION T=Q+R-S]]*100</f>
        <v>8.1697815474135815</v>
      </c>
      <c r="AA22">
        <v>3262844.96</v>
      </c>
      <c r="AB22">
        <v>2102985.71</v>
      </c>
      <c r="AC22">
        <v>0.91830000000000001</v>
      </c>
      <c r="AD22">
        <v>0.64449999999999996</v>
      </c>
      <c r="AE22">
        <v>5.27</v>
      </c>
    </row>
    <row r="23" spans="1:31" x14ac:dyDescent="0.25">
      <c r="A23">
        <v>15</v>
      </c>
      <c r="B23" t="s">
        <v>73</v>
      </c>
      <c r="C23" t="s">
        <v>74</v>
      </c>
      <c r="D23" t="s">
        <v>8</v>
      </c>
      <c r="E23" t="s">
        <v>79</v>
      </c>
      <c r="F23" t="s">
        <v>8</v>
      </c>
      <c r="H23" t="s">
        <v>114</v>
      </c>
      <c r="I23" t="s">
        <v>81</v>
      </c>
      <c r="J23" t="s">
        <v>115</v>
      </c>
      <c r="K23">
        <v>6495</v>
      </c>
      <c r="L23">
        <v>6495</v>
      </c>
      <c r="M23">
        <v>0</v>
      </c>
      <c r="N23">
        <v>287</v>
      </c>
      <c r="O23">
        <v>0</v>
      </c>
      <c r="P23">
        <v>2253.152</v>
      </c>
      <c r="Q23">
        <v>2302.134</v>
      </c>
      <c r="R23">
        <v>40000</v>
      </c>
      <c r="S23">
        <v>1959280</v>
      </c>
      <c r="T23" s="16">
        <v>200000</v>
      </c>
      <c r="U23" s="16">
        <v>0</v>
      </c>
      <c r="V23" s="11">
        <f>Table1[[#This Row],[CONSUMPTION Q=(O-N)*P]]+Table1[[#This Row],[IMPORTED ENERGY]]-Table1[[#This Row],[EXPORTED ENERGY]]</f>
        <v>2159280</v>
      </c>
      <c r="W23">
        <v>1646627.76</v>
      </c>
      <c r="X23">
        <v>387996</v>
      </c>
      <c r="Y23">
        <f>Table1[[#This Row],[METERED SALES]]+Table1[[#This Row],[UNMETERED SALES]]</f>
        <v>2034623.76</v>
      </c>
      <c r="Z23" s="14">
        <f>(Table1[[#This Row],[NET CONSUMPTION T=Q+R-S]]-Table1[[#This Row],[TOTAL SALES W=U+V]])/Table1[[#This Row],[NET CONSUMPTION T=Q+R-S]]*100</f>
        <v>5.7730465710792478</v>
      </c>
      <c r="AA23">
        <v>21051690.940000001</v>
      </c>
      <c r="AB23">
        <v>18249895.603</v>
      </c>
      <c r="AC23">
        <v>1.0385</v>
      </c>
      <c r="AD23">
        <v>0.8669</v>
      </c>
      <c r="AE23">
        <v>-3.34</v>
      </c>
    </row>
    <row r="24" spans="1:31" x14ac:dyDescent="0.25">
      <c r="A24">
        <v>16</v>
      </c>
      <c r="B24" t="s">
        <v>73</v>
      </c>
      <c r="C24" t="s">
        <v>74</v>
      </c>
      <c r="D24" t="s">
        <v>8</v>
      </c>
      <c r="E24" t="s">
        <v>75</v>
      </c>
      <c r="F24" t="s">
        <v>8</v>
      </c>
      <c r="H24" t="s">
        <v>116</v>
      </c>
      <c r="I24" t="s">
        <v>110</v>
      </c>
      <c r="J24" t="s">
        <v>117</v>
      </c>
      <c r="K24">
        <v>56</v>
      </c>
      <c r="L24">
        <v>56</v>
      </c>
      <c r="M24">
        <v>0</v>
      </c>
      <c r="N24">
        <v>0</v>
      </c>
      <c r="O24">
        <v>0</v>
      </c>
      <c r="P24">
        <v>13.646000000000001</v>
      </c>
      <c r="Q24">
        <v>15.172000000000001</v>
      </c>
      <c r="R24">
        <v>20000</v>
      </c>
      <c r="S24">
        <v>30520</v>
      </c>
      <c r="T24" s="16">
        <v>0</v>
      </c>
      <c r="U24" s="16">
        <v>7000</v>
      </c>
      <c r="V24" s="11">
        <f>Table1[[#This Row],[CONSUMPTION Q=(O-N)*P]]+Table1[[#This Row],[IMPORTED ENERGY]]-Table1[[#This Row],[EXPORTED ENERGY]]</f>
        <v>23520</v>
      </c>
      <c r="W24">
        <v>21491</v>
      </c>
      <c r="X24">
        <v>0</v>
      </c>
      <c r="Y24">
        <f>Table1[[#This Row],[METERED SALES]]+Table1[[#This Row],[UNMETERED SALES]]</f>
        <v>21491</v>
      </c>
      <c r="Z24" s="14">
        <f>(Table1[[#This Row],[NET CONSUMPTION T=Q+R-S]]-Table1[[#This Row],[TOTAL SALES W=U+V]])/Table1[[#This Row],[NET CONSUMPTION T=Q+R-S]]*100</f>
        <v>8.6267006802721085</v>
      </c>
      <c r="AA24">
        <v>222103.8</v>
      </c>
      <c r="AB24">
        <v>215760.8</v>
      </c>
      <c r="AC24">
        <v>1.2266999999999999</v>
      </c>
      <c r="AD24">
        <v>0.97140000000000004</v>
      </c>
      <c r="AE24">
        <v>-22.02</v>
      </c>
    </row>
    <row r="25" spans="1:31" x14ac:dyDescent="0.25">
      <c r="A25">
        <v>17</v>
      </c>
      <c r="B25" t="s">
        <v>73</v>
      </c>
      <c r="C25" t="s">
        <v>74</v>
      </c>
      <c r="D25" t="s">
        <v>8</v>
      </c>
      <c r="E25" t="s">
        <v>79</v>
      </c>
      <c r="F25" t="s">
        <v>8</v>
      </c>
      <c r="H25" t="s">
        <v>118</v>
      </c>
      <c r="I25" t="s">
        <v>81</v>
      </c>
      <c r="J25" t="s">
        <v>119</v>
      </c>
      <c r="K25">
        <v>0</v>
      </c>
      <c r="L25">
        <v>0</v>
      </c>
      <c r="M25">
        <v>0</v>
      </c>
      <c r="N25">
        <v>0</v>
      </c>
      <c r="O25">
        <v>0</v>
      </c>
      <c r="P25">
        <v>187.5</v>
      </c>
      <c r="Q25">
        <v>262.8</v>
      </c>
      <c r="R25">
        <v>2000</v>
      </c>
      <c r="S25">
        <v>150600</v>
      </c>
      <c r="T25" s="16">
        <v>0</v>
      </c>
      <c r="U25" s="16">
        <v>150600</v>
      </c>
      <c r="V25" s="11">
        <f>Table1[[#This Row],[CONSUMPTION Q=(O-N)*P]]+Table1[[#This Row],[IMPORTED ENERGY]]-Table1[[#This Row],[EXPORTED ENERGY]]</f>
        <v>0</v>
      </c>
      <c r="W25">
        <v>0</v>
      </c>
      <c r="X25">
        <v>0</v>
      </c>
      <c r="Y25">
        <f>Table1[[#This Row],[METERED SALES]]+Table1[[#This Row],[UNMETERED SALES]]</f>
        <v>0</v>
      </c>
      <c r="Z25" s="14" t="e">
        <f>(Table1[[#This Row],[NET CONSUMPTION T=Q+R-S]]-Table1[[#This Row],[TOTAL SALES W=U+V]])/Table1[[#This Row],[NET CONSUMPTION T=Q+R-S]]*100</f>
        <v>#DIV/0!</v>
      </c>
      <c r="AA25">
        <v>0</v>
      </c>
      <c r="AB25">
        <v>0</v>
      </c>
      <c r="AC25">
        <v>0</v>
      </c>
      <c r="AD25">
        <v>0</v>
      </c>
      <c r="AE25">
        <v>0</v>
      </c>
    </row>
    <row r="26" spans="1:31" hidden="1" x14ac:dyDescent="0.25">
      <c r="A26">
        <v>18</v>
      </c>
      <c r="B26" t="s">
        <v>73</v>
      </c>
      <c r="C26" t="s">
        <v>74</v>
      </c>
      <c r="D26" t="s">
        <v>90</v>
      </c>
      <c r="E26" t="s">
        <v>91</v>
      </c>
      <c r="F26" t="s">
        <v>90</v>
      </c>
      <c r="H26" t="s">
        <v>120</v>
      </c>
      <c r="I26" t="s">
        <v>81</v>
      </c>
      <c r="J26" t="s">
        <v>121</v>
      </c>
      <c r="K26">
        <v>4192</v>
      </c>
      <c r="L26">
        <v>4192</v>
      </c>
      <c r="M26">
        <v>0</v>
      </c>
      <c r="N26">
        <v>177</v>
      </c>
      <c r="O26">
        <v>0</v>
      </c>
      <c r="P26">
        <v>2553.52</v>
      </c>
      <c r="Q26">
        <v>2574.54</v>
      </c>
      <c r="R26">
        <v>40000</v>
      </c>
      <c r="S26">
        <v>840800</v>
      </c>
      <c r="T26" s="16">
        <v>1249160.7560000001</v>
      </c>
      <c r="U26" s="16">
        <v>0</v>
      </c>
      <c r="V26" s="11">
        <f>Table1[[#This Row],[CONSUMPTION Q=(O-N)*P]]+Table1[[#This Row],[IMPORTED ENERGY]]-Table1[[#This Row],[EXPORTED ENERGY]]</f>
        <v>2089960.7560000001</v>
      </c>
      <c r="W26">
        <v>1631740.75</v>
      </c>
      <c r="X26">
        <v>215770.08</v>
      </c>
      <c r="Y26">
        <f>Table1[[#This Row],[METERED SALES]]+Table1[[#This Row],[UNMETERED SALES]]</f>
        <v>1847510.83</v>
      </c>
      <c r="Z26" s="14">
        <f>(Table1[[#This Row],[NET CONSUMPTION T=Q+R-S]]-Table1[[#This Row],[TOTAL SALES W=U+V]])/Table1[[#This Row],[NET CONSUMPTION T=Q+R-S]]*100</f>
        <v>11.600692754826062</v>
      </c>
      <c r="AA26">
        <v>16013106.99</v>
      </c>
      <c r="AB26">
        <v>11387161.345000001</v>
      </c>
      <c r="AC26">
        <v>0.88400000000000001</v>
      </c>
      <c r="AD26">
        <v>0.71109999999999995</v>
      </c>
      <c r="AE26">
        <v>8.25</v>
      </c>
    </row>
    <row r="27" spans="1:31" x14ac:dyDescent="0.25">
      <c r="A27">
        <v>19</v>
      </c>
      <c r="B27" t="s">
        <v>73</v>
      </c>
      <c r="C27" t="s">
        <v>74</v>
      </c>
      <c r="D27" t="s">
        <v>8</v>
      </c>
      <c r="E27" t="s">
        <v>94</v>
      </c>
      <c r="F27" t="s">
        <v>8</v>
      </c>
      <c r="H27" t="s">
        <v>122</v>
      </c>
      <c r="I27" t="s">
        <v>81</v>
      </c>
      <c r="J27" t="s">
        <v>123</v>
      </c>
      <c r="K27">
        <v>782</v>
      </c>
      <c r="L27">
        <v>782</v>
      </c>
      <c r="M27">
        <v>0</v>
      </c>
      <c r="N27">
        <v>62</v>
      </c>
      <c r="O27">
        <v>0</v>
      </c>
      <c r="P27">
        <v>1059.4490000000001</v>
      </c>
      <c r="Q27">
        <v>1087.203</v>
      </c>
      <c r="R27">
        <v>20000</v>
      </c>
      <c r="S27">
        <v>555080</v>
      </c>
      <c r="T27" s="16">
        <v>0</v>
      </c>
      <c r="U27" s="16">
        <v>320000</v>
      </c>
      <c r="V27" s="11">
        <f>Table1[[#This Row],[CONSUMPTION Q=(O-N)*P]]+Table1[[#This Row],[IMPORTED ENERGY]]-Table1[[#This Row],[EXPORTED ENERGY]]</f>
        <v>235080</v>
      </c>
      <c r="W27">
        <v>87726.1</v>
      </c>
      <c r="X27">
        <v>121200</v>
      </c>
      <c r="Y27">
        <f>Table1[[#This Row],[METERED SALES]]+Table1[[#This Row],[UNMETERED SALES]]</f>
        <v>208926.1</v>
      </c>
      <c r="Z27" s="14">
        <f>(Table1[[#This Row],[NET CONSUMPTION T=Q+R-S]]-Table1[[#This Row],[TOTAL SALES W=U+V]])/Table1[[#This Row],[NET CONSUMPTION T=Q+R-S]]*100</f>
        <v>11.125531733877827</v>
      </c>
      <c r="AA27">
        <v>1811463.19</v>
      </c>
      <c r="AB27">
        <v>2029179.172</v>
      </c>
      <c r="AC27">
        <v>0.88870000000000005</v>
      </c>
      <c r="AD27">
        <v>1.1202000000000001</v>
      </c>
      <c r="AE27">
        <v>12.47</v>
      </c>
    </row>
    <row r="28" spans="1:31" x14ac:dyDescent="0.25">
      <c r="A28">
        <v>20</v>
      </c>
      <c r="B28" t="s">
        <v>73</v>
      </c>
      <c r="C28" t="s">
        <v>74</v>
      </c>
      <c r="D28" t="s">
        <v>8</v>
      </c>
      <c r="E28" t="s">
        <v>87</v>
      </c>
      <c r="F28" t="s">
        <v>8</v>
      </c>
      <c r="H28" t="s">
        <v>124</v>
      </c>
      <c r="I28" t="s">
        <v>77</v>
      </c>
      <c r="J28" t="s">
        <v>125</v>
      </c>
      <c r="K28">
        <v>2071</v>
      </c>
      <c r="L28">
        <v>2071</v>
      </c>
      <c r="M28">
        <v>0</v>
      </c>
      <c r="N28">
        <v>0</v>
      </c>
      <c r="O28">
        <v>0</v>
      </c>
      <c r="P28">
        <v>610.56899999999996</v>
      </c>
      <c r="Q28">
        <v>624.82799999999997</v>
      </c>
      <c r="R28">
        <v>40000</v>
      </c>
      <c r="S28">
        <v>570360</v>
      </c>
      <c r="T28" s="16">
        <v>1600000</v>
      </c>
      <c r="U28" s="16">
        <v>0</v>
      </c>
      <c r="V28" s="11">
        <f>Table1[[#This Row],[CONSUMPTION Q=(O-N)*P]]+Table1[[#This Row],[IMPORTED ENERGY]]-Table1[[#This Row],[EXPORTED ENERGY]]</f>
        <v>2170360</v>
      </c>
      <c r="W28">
        <v>1989101.31</v>
      </c>
      <c r="X28">
        <v>0</v>
      </c>
      <c r="Y28">
        <f>Table1[[#This Row],[METERED SALES]]+Table1[[#This Row],[UNMETERED SALES]]</f>
        <v>1989101.31</v>
      </c>
      <c r="Z28" s="14">
        <f>(Table1[[#This Row],[NET CONSUMPTION T=Q+R-S]]-Table1[[#This Row],[TOTAL SALES W=U+V]])/Table1[[#This Row],[NET CONSUMPTION T=Q+R-S]]*100</f>
        <v>8.3515495125232651</v>
      </c>
      <c r="AA28">
        <v>19738493.800000001</v>
      </c>
      <c r="AB28">
        <v>15673276.789999999</v>
      </c>
      <c r="AC28">
        <v>2.4247000000000001</v>
      </c>
      <c r="AD28">
        <v>0.79400000000000004</v>
      </c>
      <c r="AE28">
        <v>-113.12</v>
      </c>
    </row>
    <row r="29" spans="1:31" x14ac:dyDescent="0.25">
      <c r="A29">
        <v>21</v>
      </c>
      <c r="B29" t="s">
        <v>73</v>
      </c>
      <c r="C29" t="s">
        <v>74</v>
      </c>
      <c r="D29" t="s">
        <v>8</v>
      </c>
      <c r="E29" t="s">
        <v>87</v>
      </c>
      <c r="F29" t="s">
        <v>8</v>
      </c>
      <c r="H29" t="s">
        <v>126</v>
      </c>
      <c r="I29" t="s">
        <v>81</v>
      </c>
      <c r="J29" t="s">
        <v>127</v>
      </c>
      <c r="K29">
        <v>1104</v>
      </c>
      <c r="L29">
        <v>1104</v>
      </c>
      <c r="M29">
        <v>0</v>
      </c>
      <c r="N29">
        <v>141</v>
      </c>
      <c r="O29">
        <v>0</v>
      </c>
      <c r="P29">
        <v>275.70800000000003</v>
      </c>
      <c r="Q29">
        <v>283.99099999999999</v>
      </c>
      <c r="R29">
        <v>40000</v>
      </c>
      <c r="S29">
        <v>331320</v>
      </c>
      <c r="T29" s="16">
        <v>0</v>
      </c>
      <c r="U29" s="16">
        <v>50000</v>
      </c>
      <c r="V29" s="11">
        <f>Table1[[#This Row],[CONSUMPTION Q=(O-N)*P]]+Table1[[#This Row],[IMPORTED ENERGY]]-Table1[[#This Row],[EXPORTED ENERGY]]</f>
        <v>281320</v>
      </c>
      <c r="W29">
        <v>108355.35</v>
      </c>
      <c r="X29">
        <v>141130</v>
      </c>
      <c r="Y29">
        <f>Table1[[#This Row],[METERED SALES]]+Table1[[#This Row],[UNMETERED SALES]]</f>
        <v>249485.35</v>
      </c>
      <c r="Z29" s="14">
        <f>(Table1[[#This Row],[NET CONSUMPTION T=Q+R-S]]-Table1[[#This Row],[TOTAL SALES W=U+V]])/Table1[[#This Row],[NET CONSUMPTION T=Q+R-S]]*100</f>
        <v>11.316170197639696</v>
      </c>
      <c r="AA29">
        <v>1998502.3</v>
      </c>
      <c r="AB29">
        <v>2254513.7880000002</v>
      </c>
      <c r="AC29">
        <v>0.99270000000000003</v>
      </c>
      <c r="AD29">
        <v>1.1281000000000001</v>
      </c>
      <c r="AE29">
        <v>0.82</v>
      </c>
    </row>
    <row r="30" spans="1:31" hidden="1" x14ac:dyDescent="0.25">
      <c r="A30">
        <v>22</v>
      </c>
      <c r="B30" t="s">
        <v>73</v>
      </c>
      <c r="C30" t="s">
        <v>74</v>
      </c>
      <c r="D30" t="s">
        <v>74</v>
      </c>
      <c r="E30" t="s">
        <v>128</v>
      </c>
      <c r="F30" t="s">
        <v>74</v>
      </c>
      <c r="H30" t="s">
        <v>129</v>
      </c>
      <c r="I30" t="s">
        <v>96</v>
      </c>
      <c r="J30" t="s">
        <v>130</v>
      </c>
      <c r="K30">
        <v>5866</v>
      </c>
      <c r="L30">
        <v>5866</v>
      </c>
      <c r="M30">
        <v>0</v>
      </c>
      <c r="N30">
        <v>335</v>
      </c>
      <c r="O30">
        <v>0</v>
      </c>
      <c r="P30">
        <v>39811.300000000003</v>
      </c>
      <c r="Q30">
        <v>40582.1</v>
      </c>
      <c r="R30">
        <v>2000</v>
      </c>
      <c r="S30">
        <v>1541600</v>
      </c>
      <c r="T30" s="16">
        <v>0</v>
      </c>
      <c r="U30" s="16">
        <v>0</v>
      </c>
      <c r="V30" s="11">
        <f>Table1[[#This Row],[CONSUMPTION Q=(O-N)*P]]+Table1[[#This Row],[IMPORTED ENERGY]]-Table1[[#This Row],[EXPORTED ENERGY]]</f>
        <v>1541600</v>
      </c>
      <c r="W30">
        <v>836102.05</v>
      </c>
      <c r="X30">
        <v>475303.56300000002</v>
      </c>
      <c r="Y30">
        <f>Table1[[#This Row],[METERED SALES]]+Table1[[#This Row],[UNMETERED SALES]]</f>
        <v>1311405.6130000001</v>
      </c>
      <c r="Z30" s="14">
        <f>(Table1[[#This Row],[NET CONSUMPTION T=Q+R-S]]-Table1[[#This Row],[TOTAL SALES W=U+V]])/Table1[[#This Row],[NET CONSUMPTION T=Q+R-S]]*100</f>
        <v>14.932173521017116</v>
      </c>
      <c r="AA30">
        <v>12106504.199999999</v>
      </c>
      <c r="AB30">
        <v>13222392.056</v>
      </c>
      <c r="AC30">
        <v>0.85070000000000001</v>
      </c>
      <c r="AD30">
        <v>1.0922000000000001</v>
      </c>
      <c r="AE30">
        <v>16.309999999999999</v>
      </c>
    </row>
    <row r="31" spans="1:31" hidden="1" x14ac:dyDescent="0.25">
      <c r="A31">
        <v>23</v>
      </c>
      <c r="B31" t="s">
        <v>73</v>
      </c>
      <c r="C31" t="s">
        <v>74</v>
      </c>
      <c r="D31" t="s">
        <v>90</v>
      </c>
      <c r="E31" t="s">
        <v>91</v>
      </c>
      <c r="F31" t="s">
        <v>90</v>
      </c>
      <c r="H31" t="s">
        <v>131</v>
      </c>
      <c r="I31" t="s">
        <v>101</v>
      </c>
      <c r="J31" t="s">
        <v>132</v>
      </c>
      <c r="K31">
        <v>2505</v>
      </c>
      <c r="L31">
        <v>2505</v>
      </c>
      <c r="M31">
        <v>0</v>
      </c>
      <c r="N31">
        <v>88</v>
      </c>
      <c r="O31">
        <v>0</v>
      </c>
      <c r="P31">
        <v>1462.22</v>
      </c>
      <c r="Q31">
        <v>1494.22</v>
      </c>
      <c r="R31">
        <v>20000</v>
      </c>
      <c r="S31">
        <v>640000</v>
      </c>
      <c r="T31" s="16">
        <v>0</v>
      </c>
      <c r="U31" s="16">
        <v>120991.965</v>
      </c>
      <c r="V31" s="11">
        <f>Table1[[#This Row],[CONSUMPTION Q=(O-N)*P]]+Table1[[#This Row],[IMPORTED ENERGY]]-Table1[[#This Row],[EXPORTED ENERGY]]</f>
        <v>519008.03500000003</v>
      </c>
      <c r="W31">
        <v>375575.2</v>
      </c>
      <c r="X31">
        <v>106056.48</v>
      </c>
      <c r="Y31">
        <f>Table1[[#This Row],[METERED SALES]]+Table1[[#This Row],[UNMETERED SALES]]</f>
        <v>481631.68</v>
      </c>
      <c r="Z31" s="14">
        <f>(Table1[[#This Row],[NET CONSUMPTION T=Q+R-S]]-Table1[[#This Row],[TOTAL SALES W=U+V]])/Table1[[#This Row],[NET CONSUMPTION T=Q+R-S]]*100</f>
        <v>7.2014983351847404</v>
      </c>
      <c r="AA31">
        <v>3973263.13</v>
      </c>
      <c r="AB31">
        <v>2604386.6940000001</v>
      </c>
      <c r="AC31">
        <v>0.92800000000000005</v>
      </c>
      <c r="AD31">
        <v>0.65549999999999997</v>
      </c>
      <c r="AE31">
        <v>4.72</v>
      </c>
    </row>
    <row r="32" spans="1:31" hidden="1" x14ac:dyDescent="0.25">
      <c r="A32">
        <v>24</v>
      </c>
      <c r="B32" t="s">
        <v>73</v>
      </c>
      <c r="C32" t="s">
        <v>74</v>
      </c>
      <c r="D32" t="s">
        <v>90</v>
      </c>
      <c r="E32" t="s">
        <v>94</v>
      </c>
      <c r="F32" t="s">
        <v>90</v>
      </c>
      <c r="H32" t="s">
        <v>133</v>
      </c>
      <c r="I32" t="s">
        <v>101</v>
      </c>
      <c r="J32" t="s">
        <v>134</v>
      </c>
      <c r="K32">
        <v>3612</v>
      </c>
      <c r="L32">
        <v>3612</v>
      </c>
      <c r="M32">
        <v>0</v>
      </c>
      <c r="N32">
        <v>125</v>
      </c>
      <c r="O32">
        <v>0</v>
      </c>
      <c r="P32">
        <v>1902.472</v>
      </c>
      <c r="Q32">
        <v>1968.671</v>
      </c>
      <c r="R32">
        <v>20000</v>
      </c>
      <c r="S32">
        <v>1323980</v>
      </c>
      <c r="T32" s="16">
        <v>0</v>
      </c>
      <c r="U32" s="16">
        <v>0</v>
      </c>
      <c r="V32" s="11">
        <f>Table1[[#This Row],[CONSUMPTION Q=(O-N)*P]]+Table1[[#This Row],[IMPORTED ENERGY]]-Table1[[#This Row],[EXPORTED ENERGY]]</f>
        <v>1323980</v>
      </c>
      <c r="W32">
        <v>643284.88</v>
      </c>
      <c r="X32">
        <v>148113.35999999999</v>
      </c>
      <c r="Y32">
        <f>Table1[[#This Row],[METERED SALES]]+Table1[[#This Row],[UNMETERED SALES]]</f>
        <v>791398.24</v>
      </c>
      <c r="Z32" s="14">
        <f>(Table1[[#This Row],[NET CONSUMPTION T=Q+R-S]]-Table1[[#This Row],[TOTAL SALES W=U+V]])/Table1[[#This Row],[NET CONSUMPTION T=Q+R-S]]*100</f>
        <v>40.225816099941085</v>
      </c>
      <c r="AA32">
        <v>8803387.7300000004</v>
      </c>
      <c r="AB32">
        <v>8313367.2860000003</v>
      </c>
      <c r="AC32">
        <v>0.59770000000000001</v>
      </c>
      <c r="AD32">
        <v>0.94430000000000003</v>
      </c>
      <c r="AE32">
        <v>37.99</v>
      </c>
    </row>
    <row r="33" spans="1:31" x14ac:dyDescent="0.25">
      <c r="A33">
        <v>25</v>
      </c>
      <c r="B33" t="s">
        <v>73</v>
      </c>
      <c r="C33" t="s">
        <v>74</v>
      </c>
      <c r="D33" t="s">
        <v>8</v>
      </c>
      <c r="E33" t="s">
        <v>79</v>
      </c>
      <c r="F33" t="s">
        <v>8</v>
      </c>
      <c r="H33" t="s">
        <v>135</v>
      </c>
      <c r="I33" t="s">
        <v>96</v>
      </c>
      <c r="J33" t="s">
        <v>136</v>
      </c>
      <c r="K33">
        <v>2</v>
      </c>
      <c r="L33">
        <v>2</v>
      </c>
      <c r="M33">
        <v>0</v>
      </c>
      <c r="N33">
        <v>0</v>
      </c>
      <c r="O33">
        <v>0</v>
      </c>
      <c r="P33">
        <v>0</v>
      </c>
      <c r="Q33">
        <v>1E-3</v>
      </c>
      <c r="R33">
        <v>2000</v>
      </c>
      <c r="S33">
        <v>2</v>
      </c>
      <c r="T33" s="16">
        <v>1333</v>
      </c>
      <c r="U33" s="16">
        <v>0</v>
      </c>
      <c r="V33" s="11">
        <f>Table1[[#This Row],[CONSUMPTION Q=(O-N)*P]]+Table1[[#This Row],[IMPORTED ENERGY]]-Table1[[#This Row],[EXPORTED ENERGY]]</f>
        <v>1335</v>
      </c>
      <c r="W33">
        <v>1335</v>
      </c>
      <c r="X33">
        <v>0</v>
      </c>
      <c r="Y33">
        <f>Table1[[#This Row],[METERED SALES]]+Table1[[#This Row],[UNMETERED SALES]]</f>
        <v>1335</v>
      </c>
      <c r="Z33" s="14">
        <f>(Table1[[#This Row],[NET CONSUMPTION T=Q+R-S]]-Table1[[#This Row],[TOTAL SALES W=U+V]])/Table1[[#This Row],[NET CONSUMPTION T=Q+R-S]]*100</f>
        <v>0</v>
      </c>
      <c r="AA33">
        <v>15863</v>
      </c>
      <c r="AB33">
        <v>0</v>
      </c>
      <c r="AC33">
        <v>1</v>
      </c>
      <c r="AD33">
        <v>0</v>
      </c>
      <c r="AE33">
        <v>0</v>
      </c>
    </row>
    <row r="34" spans="1:31" x14ac:dyDescent="0.25">
      <c r="A34">
        <v>26</v>
      </c>
      <c r="B34" t="s">
        <v>73</v>
      </c>
      <c r="C34" t="s">
        <v>74</v>
      </c>
      <c r="D34" t="s">
        <v>8</v>
      </c>
      <c r="E34" t="s">
        <v>75</v>
      </c>
      <c r="F34" t="s">
        <v>8</v>
      </c>
      <c r="H34" t="s">
        <v>137</v>
      </c>
      <c r="I34" t="s">
        <v>96</v>
      </c>
      <c r="J34" t="s">
        <v>138</v>
      </c>
      <c r="K34">
        <v>0</v>
      </c>
      <c r="L34">
        <v>0</v>
      </c>
      <c r="M34">
        <v>0</v>
      </c>
      <c r="N34">
        <v>0</v>
      </c>
      <c r="O34">
        <v>0</v>
      </c>
      <c r="P34">
        <v>205.53700000000001</v>
      </c>
      <c r="Q34">
        <v>254.001</v>
      </c>
      <c r="R34">
        <v>20000</v>
      </c>
      <c r="S34">
        <v>969280</v>
      </c>
      <c r="T34" s="16">
        <v>0</v>
      </c>
      <c r="U34">
        <v>969280</v>
      </c>
      <c r="V34" s="11">
        <f>Table1[[#This Row],[CONSUMPTION Q=(O-N)*P]]+Table1[[#This Row],[IMPORTED ENERGY]]-Table1[[#This Row],[EXPORTED ENERGY]]</f>
        <v>0</v>
      </c>
      <c r="W34">
        <v>0</v>
      </c>
      <c r="X34">
        <v>0</v>
      </c>
      <c r="Y34">
        <f>Table1[[#This Row],[METERED SALES]]+Table1[[#This Row],[UNMETERED SALES]]</f>
        <v>0</v>
      </c>
      <c r="Z34" s="14" t="e">
        <f>(Table1[[#This Row],[NET CONSUMPTION T=Q+R-S]]-Table1[[#This Row],[TOTAL SALES W=U+V]])/Table1[[#This Row],[NET CONSUMPTION T=Q+R-S]]*100</f>
        <v>#DIV/0!</v>
      </c>
      <c r="AA34">
        <v>0</v>
      </c>
      <c r="AB34">
        <v>0</v>
      </c>
      <c r="AC34">
        <v>0</v>
      </c>
      <c r="AD34">
        <v>0</v>
      </c>
      <c r="AE34">
        <v>0</v>
      </c>
    </row>
    <row r="35" spans="1:31" x14ac:dyDescent="0.25">
      <c r="A35">
        <v>27</v>
      </c>
      <c r="B35" t="s">
        <v>73</v>
      </c>
      <c r="C35" t="s">
        <v>74</v>
      </c>
      <c r="D35" t="s">
        <v>8</v>
      </c>
      <c r="E35" t="s">
        <v>87</v>
      </c>
      <c r="F35" t="s">
        <v>8</v>
      </c>
      <c r="H35" t="s">
        <v>139</v>
      </c>
      <c r="I35" t="s">
        <v>81</v>
      </c>
      <c r="J35" t="s">
        <v>140</v>
      </c>
      <c r="K35">
        <v>0</v>
      </c>
      <c r="L35">
        <v>0</v>
      </c>
      <c r="M35">
        <v>0</v>
      </c>
      <c r="N35">
        <v>0</v>
      </c>
      <c r="O35">
        <v>0</v>
      </c>
      <c r="P35">
        <v>335.8</v>
      </c>
      <c r="Q35">
        <v>335.8</v>
      </c>
      <c r="R35">
        <v>1000</v>
      </c>
      <c r="S35">
        <v>0</v>
      </c>
      <c r="T35" s="16">
        <v>0</v>
      </c>
      <c r="U35" s="16">
        <v>0</v>
      </c>
      <c r="V35" s="11">
        <f>Table1[[#This Row],[CONSUMPTION Q=(O-N)*P]]+Table1[[#This Row],[IMPORTED ENERGY]]-Table1[[#This Row],[EXPORTED ENERGY]]</f>
        <v>0</v>
      </c>
      <c r="W35">
        <v>0</v>
      </c>
      <c r="X35">
        <v>0</v>
      </c>
      <c r="Y35">
        <f>Table1[[#This Row],[METERED SALES]]+Table1[[#This Row],[UNMETERED SALES]]</f>
        <v>0</v>
      </c>
      <c r="Z35" s="14" t="e">
        <f>(Table1[[#This Row],[NET CONSUMPTION T=Q+R-S]]-Table1[[#This Row],[TOTAL SALES W=U+V]])/Table1[[#This Row],[NET CONSUMPTION T=Q+R-S]]*100</f>
        <v>#DIV/0!</v>
      </c>
      <c r="AA35">
        <v>0</v>
      </c>
      <c r="AB35">
        <v>0</v>
      </c>
      <c r="AC35">
        <v>0</v>
      </c>
      <c r="AD35">
        <v>0</v>
      </c>
      <c r="AE35">
        <v>0</v>
      </c>
    </row>
    <row r="36" spans="1:31" x14ac:dyDescent="0.25">
      <c r="A36">
        <v>28</v>
      </c>
      <c r="B36" t="s">
        <v>73</v>
      </c>
      <c r="C36" t="s">
        <v>74</v>
      </c>
      <c r="D36" t="s">
        <v>8</v>
      </c>
      <c r="E36" t="s">
        <v>75</v>
      </c>
      <c r="F36" t="s">
        <v>8</v>
      </c>
      <c r="H36" t="s">
        <v>141</v>
      </c>
      <c r="I36" t="s">
        <v>96</v>
      </c>
      <c r="J36" t="s">
        <v>142</v>
      </c>
      <c r="K36">
        <v>0</v>
      </c>
      <c r="L36">
        <v>0</v>
      </c>
      <c r="M36">
        <v>0</v>
      </c>
      <c r="N36">
        <v>0</v>
      </c>
      <c r="O36">
        <v>0</v>
      </c>
      <c r="P36">
        <v>27.033000000000001</v>
      </c>
      <c r="Q36">
        <v>38.677</v>
      </c>
      <c r="R36">
        <v>20000</v>
      </c>
      <c r="S36">
        <v>232880</v>
      </c>
      <c r="T36" s="16">
        <v>0</v>
      </c>
      <c r="U36" s="16">
        <v>232880</v>
      </c>
      <c r="V36" s="11">
        <f>Table1[[#This Row],[CONSUMPTION Q=(O-N)*P]]+Table1[[#This Row],[IMPORTED ENERGY]]-Table1[[#This Row],[EXPORTED ENERGY]]</f>
        <v>0</v>
      </c>
      <c r="W36">
        <v>0</v>
      </c>
      <c r="X36">
        <v>0</v>
      </c>
      <c r="Y36">
        <f>Table1[[#This Row],[METERED SALES]]+Table1[[#This Row],[UNMETERED SALES]]</f>
        <v>0</v>
      </c>
      <c r="Z36" s="14" t="e">
        <f>(Table1[[#This Row],[NET CONSUMPTION T=Q+R-S]]-Table1[[#This Row],[TOTAL SALES W=U+V]])/Table1[[#This Row],[NET CONSUMPTION T=Q+R-S]]*100</f>
        <v>#DIV/0!</v>
      </c>
      <c r="AA36">
        <v>0</v>
      </c>
      <c r="AB36">
        <v>0</v>
      </c>
      <c r="AC36">
        <v>0</v>
      </c>
      <c r="AD36">
        <v>0</v>
      </c>
      <c r="AE36">
        <v>0</v>
      </c>
    </row>
    <row r="37" spans="1:31" hidden="1" x14ac:dyDescent="0.25">
      <c r="A37">
        <v>29</v>
      </c>
      <c r="B37" t="s">
        <v>73</v>
      </c>
      <c r="C37" t="s">
        <v>74</v>
      </c>
      <c r="D37" t="s">
        <v>90</v>
      </c>
      <c r="E37" t="s">
        <v>75</v>
      </c>
      <c r="F37" t="s">
        <v>90</v>
      </c>
      <c r="H37" t="s">
        <v>143</v>
      </c>
      <c r="I37" t="s">
        <v>101</v>
      </c>
      <c r="J37" t="s">
        <v>144</v>
      </c>
      <c r="K37">
        <v>2002</v>
      </c>
      <c r="L37">
        <v>2002</v>
      </c>
      <c r="M37">
        <v>0</v>
      </c>
      <c r="N37">
        <v>28</v>
      </c>
      <c r="O37">
        <v>0</v>
      </c>
      <c r="P37">
        <v>1795.71</v>
      </c>
      <c r="Q37">
        <v>1852.287</v>
      </c>
      <c r="R37">
        <v>20000</v>
      </c>
      <c r="S37">
        <v>1131540</v>
      </c>
      <c r="T37" s="16">
        <v>0</v>
      </c>
      <c r="U37" s="16">
        <v>64073.936000000002</v>
      </c>
      <c r="V37" s="11">
        <f>Table1[[#This Row],[CONSUMPTION Q=(O-N)*P]]+Table1[[#This Row],[IMPORTED ENERGY]]-Table1[[#This Row],[EXPORTED ENERGY]]</f>
        <v>1067466.064</v>
      </c>
      <c r="W37">
        <v>955981.2</v>
      </c>
      <c r="X37">
        <v>34133.120000000003</v>
      </c>
      <c r="Y37">
        <f>Table1[[#This Row],[METERED SALES]]+Table1[[#This Row],[UNMETERED SALES]]</f>
        <v>990114.32</v>
      </c>
      <c r="Z37" s="14">
        <f>(Table1[[#This Row],[NET CONSUMPTION T=Q+R-S]]-Table1[[#This Row],[TOTAL SALES W=U+V]])/Table1[[#This Row],[NET CONSUMPTION T=Q+R-S]]*100</f>
        <v>7.2462953726274204</v>
      </c>
      <c r="AA37">
        <v>10128469.380000001</v>
      </c>
      <c r="AB37">
        <v>8876747.9499999993</v>
      </c>
      <c r="AC37">
        <v>0.92749999999999999</v>
      </c>
      <c r="AD37">
        <v>0.87639999999999996</v>
      </c>
      <c r="AE37">
        <v>6.35</v>
      </c>
    </row>
    <row r="38" spans="1:31" x14ac:dyDescent="0.25">
      <c r="A38">
        <v>30</v>
      </c>
      <c r="B38" t="s">
        <v>73</v>
      </c>
      <c r="C38" t="s">
        <v>74</v>
      </c>
      <c r="D38" t="s">
        <v>8</v>
      </c>
      <c r="E38" t="s">
        <v>79</v>
      </c>
      <c r="F38" t="s">
        <v>8</v>
      </c>
      <c r="H38" t="s">
        <v>145</v>
      </c>
      <c r="I38" t="s">
        <v>81</v>
      </c>
      <c r="J38" t="s">
        <v>146</v>
      </c>
      <c r="K38">
        <v>7079</v>
      </c>
      <c r="L38">
        <v>7079</v>
      </c>
      <c r="M38">
        <v>0</v>
      </c>
      <c r="N38">
        <v>323</v>
      </c>
      <c r="O38">
        <v>0</v>
      </c>
      <c r="P38">
        <v>2385.4670000000001</v>
      </c>
      <c r="Q38">
        <v>2444.4430000000002</v>
      </c>
      <c r="R38">
        <v>40000</v>
      </c>
      <c r="S38">
        <v>2359040</v>
      </c>
      <c r="T38" s="16">
        <v>0</v>
      </c>
      <c r="U38" s="16">
        <v>500000</v>
      </c>
      <c r="V38" s="11">
        <f>Table1[[#This Row],[CONSUMPTION Q=(O-N)*P]]+Table1[[#This Row],[IMPORTED ENERGY]]-Table1[[#This Row],[EXPORTED ENERGY]]</f>
        <v>1859040</v>
      </c>
      <c r="W38">
        <v>1351816.23</v>
      </c>
      <c r="X38">
        <v>501660</v>
      </c>
      <c r="Y38">
        <f>Table1[[#This Row],[METERED SALES]]+Table1[[#This Row],[UNMETERED SALES]]</f>
        <v>1853476.23</v>
      </c>
      <c r="Z38" s="14">
        <f>(Table1[[#This Row],[NET CONSUMPTION T=Q+R-S]]-Table1[[#This Row],[TOTAL SALES W=U+V]])/Table1[[#This Row],[NET CONSUMPTION T=Q+R-S]]*100</f>
        <v>0.29928188742576911</v>
      </c>
      <c r="AA38">
        <v>18457756.050000001</v>
      </c>
      <c r="AB38">
        <v>12979123.038000001</v>
      </c>
      <c r="AC38">
        <v>0.997</v>
      </c>
      <c r="AD38">
        <v>0.70320000000000005</v>
      </c>
      <c r="AE38">
        <v>0.21</v>
      </c>
    </row>
    <row r="39" spans="1:31" x14ac:dyDescent="0.25">
      <c r="A39">
        <v>31</v>
      </c>
      <c r="B39" t="s">
        <v>73</v>
      </c>
      <c r="C39" t="s">
        <v>74</v>
      </c>
      <c r="D39" t="s">
        <v>8</v>
      </c>
      <c r="E39" t="s">
        <v>75</v>
      </c>
      <c r="F39" t="s">
        <v>8</v>
      </c>
      <c r="H39" t="s">
        <v>147</v>
      </c>
      <c r="I39" t="s">
        <v>77</v>
      </c>
      <c r="J39" t="s">
        <v>148</v>
      </c>
      <c r="K39">
        <v>18</v>
      </c>
      <c r="L39">
        <v>18</v>
      </c>
      <c r="M39">
        <v>0</v>
      </c>
      <c r="N39">
        <v>0</v>
      </c>
      <c r="O39">
        <v>0</v>
      </c>
      <c r="P39">
        <v>74.22</v>
      </c>
      <c r="Q39">
        <v>74.22</v>
      </c>
      <c r="R39">
        <v>20000</v>
      </c>
      <c r="S39">
        <v>0</v>
      </c>
      <c r="T39" s="16">
        <v>1045417.5</v>
      </c>
      <c r="U39" s="16">
        <v>0</v>
      </c>
      <c r="V39" s="11">
        <f>Table1[[#This Row],[CONSUMPTION Q=(O-N)*P]]+Table1[[#This Row],[IMPORTED ENERGY]]-Table1[[#This Row],[EXPORTED ENERGY]]</f>
        <v>1045417.5</v>
      </c>
      <c r="W39">
        <v>1045417.5</v>
      </c>
      <c r="X39">
        <v>0</v>
      </c>
      <c r="Y39">
        <f>Table1[[#This Row],[METERED SALES]]+Table1[[#This Row],[UNMETERED SALES]]</f>
        <v>1045417.5</v>
      </c>
      <c r="Z39" s="14">
        <f>(Table1[[#This Row],[NET CONSUMPTION T=Q+R-S]]-Table1[[#This Row],[TOTAL SALES W=U+V]])/Table1[[#This Row],[NET CONSUMPTION T=Q+R-S]]*100</f>
        <v>0</v>
      </c>
      <c r="AA39">
        <v>6845725</v>
      </c>
      <c r="AB39">
        <v>6479755</v>
      </c>
      <c r="AC39">
        <v>1.9348000000000001</v>
      </c>
      <c r="AD39">
        <v>0.94650000000000001</v>
      </c>
      <c r="AE39">
        <v>-88.48</v>
      </c>
    </row>
    <row r="40" spans="1:31" x14ac:dyDescent="0.25">
      <c r="A40">
        <v>32</v>
      </c>
      <c r="B40" t="s">
        <v>73</v>
      </c>
      <c r="C40" t="s">
        <v>74</v>
      </c>
      <c r="D40" t="s">
        <v>8</v>
      </c>
      <c r="E40" t="s">
        <v>79</v>
      </c>
      <c r="F40" t="s">
        <v>8</v>
      </c>
      <c r="H40" t="s">
        <v>149</v>
      </c>
      <c r="I40" t="s">
        <v>81</v>
      </c>
      <c r="J40" t="s">
        <v>150</v>
      </c>
      <c r="K40">
        <v>9516</v>
      </c>
      <c r="L40">
        <v>9516</v>
      </c>
      <c r="M40">
        <v>0</v>
      </c>
      <c r="N40">
        <v>86</v>
      </c>
      <c r="O40">
        <v>0</v>
      </c>
      <c r="P40">
        <v>2075.6889999999999</v>
      </c>
      <c r="Q40">
        <v>2122.9229999999998</v>
      </c>
      <c r="R40">
        <v>40000</v>
      </c>
      <c r="S40">
        <v>1889360</v>
      </c>
      <c r="T40" s="16">
        <v>0</v>
      </c>
      <c r="U40" s="16">
        <v>200000</v>
      </c>
      <c r="V40" s="11">
        <f>Table1[[#This Row],[CONSUMPTION Q=(O-N)*P]]+Table1[[#This Row],[IMPORTED ENERGY]]-Table1[[#This Row],[EXPORTED ENERGY]]</f>
        <v>1689360</v>
      </c>
      <c r="W40">
        <v>1451296.6</v>
      </c>
      <c r="X40">
        <v>170000</v>
      </c>
      <c r="Y40">
        <f>Table1[[#This Row],[METERED SALES]]+Table1[[#This Row],[UNMETERED SALES]]</f>
        <v>1621296.6</v>
      </c>
      <c r="Z40" s="14">
        <f>(Table1[[#This Row],[NET CONSUMPTION T=Q+R-S]]-Table1[[#This Row],[TOTAL SALES W=U+V]])/Table1[[#This Row],[NET CONSUMPTION T=Q+R-S]]*100</f>
        <v>4.0289458729933179</v>
      </c>
      <c r="AA40">
        <v>16322169.76</v>
      </c>
      <c r="AB40">
        <v>13198913.534</v>
      </c>
      <c r="AC40">
        <v>0.9597</v>
      </c>
      <c r="AD40">
        <v>0.80859999999999999</v>
      </c>
      <c r="AE40">
        <v>3.26</v>
      </c>
    </row>
    <row r="41" spans="1:31" x14ac:dyDescent="0.25">
      <c r="A41">
        <v>33</v>
      </c>
      <c r="B41" t="s">
        <v>73</v>
      </c>
      <c r="C41" t="s">
        <v>74</v>
      </c>
      <c r="D41" t="s">
        <v>8</v>
      </c>
      <c r="E41" t="s">
        <v>79</v>
      </c>
      <c r="F41" t="s">
        <v>8</v>
      </c>
      <c r="H41" t="s">
        <v>151</v>
      </c>
      <c r="I41" t="s">
        <v>81</v>
      </c>
      <c r="J41" t="s">
        <v>152</v>
      </c>
      <c r="K41">
        <v>10260</v>
      </c>
      <c r="L41">
        <v>10260</v>
      </c>
      <c r="M41">
        <v>0</v>
      </c>
      <c r="N41">
        <v>122</v>
      </c>
      <c r="O41">
        <v>0</v>
      </c>
      <c r="P41">
        <v>2230.9560000000001</v>
      </c>
      <c r="Q41">
        <v>2281.3130000000001</v>
      </c>
      <c r="R41">
        <v>40000</v>
      </c>
      <c r="S41">
        <v>2014280</v>
      </c>
      <c r="T41" s="16">
        <v>300000</v>
      </c>
      <c r="U41" s="16">
        <v>0</v>
      </c>
      <c r="V41" s="11">
        <f>Table1[[#This Row],[CONSUMPTION Q=(O-N)*P]]+Table1[[#This Row],[IMPORTED ENERGY]]-Table1[[#This Row],[EXPORTED ENERGY]]</f>
        <v>2314280</v>
      </c>
      <c r="W41">
        <v>1947360.55</v>
      </c>
      <c r="X41">
        <v>232000</v>
      </c>
      <c r="Y41">
        <f>Table1[[#This Row],[METERED SALES]]+Table1[[#This Row],[UNMETERED SALES]]</f>
        <v>2179360.5499999998</v>
      </c>
      <c r="Z41" s="14">
        <f>(Table1[[#This Row],[NET CONSUMPTION T=Q+R-S]]-Table1[[#This Row],[TOTAL SALES W=U+V]])/Table1[[#This Row],[NET CONSUMPTION T=Q+R-S]]*100</f>
        <v>5.8298671725115447</v>
      </c>
      <c r="AA41">
        <v>22374639.600000001</v>
      </c>
      <c r="AB41">
        <v>16646939.300000001</v>
      </c>
      <c r="AC41">
        <v>0.94169999999999998</v>
      </c>
      <c r="AD41">
        <v>0.74399999999999999</v>
      </c>
      <c r="AE41">
        <v>4.34</v>
      </c>
    </row>
    <row r="42" spans="1:31" hidden="1" x14ac:dyDescent="0.25">
      <c r="A42">
        <v>34</v>
      </c>
      <c r="B42" t="s">
        <v>73</v>
      </c>
      <c r="C42" t="s">
        <v>74</v>
      </c>
      <c r="D42" t="s">
        <v>90</v>
      </c>
      <c r="E42" t="s">
        <v>91</v>
      </c>
      <c r="F42" t="s">
        <v>90</v>
      </c>
      <c r="H42" t="s">
        <v>153</v>
      </c>
      <c r="I42" t="s">
        <v>101</v>
      </c>
      <c r="J42" t="s">
        <v>154</v>
      </c>
      <c r="K42">
        <v>2474</v>
      </c>
      <c r="L42">
        <v>2474</v>
      </c>
      <c r="M42">
        <v>0</v>
      </c>
      <c r="N42">
        <v>164</v>
      </c>
      <c r="O42">
        <v>0</v>
      </c>
      <c r="P42">
        <v>1969.68</v>
      </c>
      <c r="Q42">
        <v>2017.54</v>
      </c>
      <c r="R42">
        <v>20000</v>
      </c>
      <c r="S42">
        <v>957200</v>
      </c>
      <c r="T42" s="16">
        <v>0</v>
      </c>
      <c r="U42" s="16">
        <v>159134.61600000001</v>
      </c>
      <c r="V42" s="11">
        <f>Table1[[#This Row],[CONSUMPTION Q=(O-N)*P]]+Table1[[#This Row],[IMPORTED ENERGY]]-Table1[[#This Row],[EXPORTED ENERGY]]</f>
        <v>798065.38399999996</v>
      </c>
      <c r="W42">
        <v>546839.85</v>
      </c>
      <c r="X42">
        <v>199922.56</v>
      </c>
      <c r="Y42">
        <f>Table1[[#This Row],[METERED SALES]]+Table1[[#This Row],[UNMETERED SALES]]</f>
        <v>746762.40999999992</v>
      </c>
      <c r="Z42" s="14">
        <f>(Table1[[#This Row],[NET CONSUMPTION T=Q+R-S]]-Table1[[#This Row],[TOTAL SALES W=U+V]])/Table1[[#This Row],[NET CONSUMPTION T=Q+R-S]]*100</f>
        <v>6.4284173989433491</v>
      </c>
      <c r="AA42">
        <v>6666700.6399999997</v>
      </c>
      <c r="AB42">
        <v>6599224.5760000004</v>
      </c>
      <c r="AC42">
        <v>0.93569999999999998</v>
      </c>
      <c r="AD42">
        <v>0.9899</v>
      </c>
      <c r="AE42">
        <v>6.37</v>
      </c>
    </row>
    <row r="43" spans="1:31" x14ac:dyDescent="0.25">
      <c r="A43">
        <v>35</v>
      </c>
      <c r="B43" t="s">
        <v>73</v>
      </c>
      <c r="C43" t="s">
        <v>74</v>
      </c>
      <c r="D43" t="s">
        <v>8</v>
      </c>
      <c r="E43" t="s">
        <v>94</v>
      </c>
      <c r="F43" t="s">
        <v>8</v>
      </c>
      <c r="H43" t="s">
        <v>155</v>
      </c>
      <c r="I43" t="s">
        <v>77</v>
      </c>
      <c r="J43" t="s">
        <v>156</v>
      </c>
      <c r="K43">
        <v>49</v>
      </c>
      <c r="L43">
        <v>49</v>
      </c>
      <c r="M43">
        <v>0</v>
      </c>
      <c r="N43">
        <v>0</v>
      </c>
      <c r="O43">
        <v>0</v>
      </c>
      <c r="P43">
        <v>1281.1759999999999</v>
      </c>
      <c r="Q43">
        <v>1291.4290000000001</v>
      </c>
      <c r="R43">
        <v>40000</v>
      </c>
      <c r="S43">
        <v>410120</v>
      </c>
      <c r="T43" s="16">
        <v>1800000</v>
      </c>
      <c r="U43" s="16">
        <v>0</v>
      </c>
      <c r="V43" s="11">
        <f>Table1[[#This Row],[CONSUMPTION Q=(O-N)*P]]+Table1[[#This Row],[IMPORTED ENERGY]]-Table1[[#This Row],[EXPORTED ENERGY]]</f>
        <v>2210120</v>
      </c>
      <c r="W43">
        <v>2019352.55</v>
      </c>
      <c r="X43">
        <v>0</v>
      </c>
      <c r="Y43">
        <f>Table1[[#This Row],[METERED SALES]]+Table1[[#This Row],[UNMETERED SALES]]</f>
        <v>2019352.55</v>
      </c>
      <c r="Z43" s="14">
        <f>(Table1[[#This Row],[NET CONSUMPTION T=Q+R-S]]-Table1[[#This Row],[TOTAL SALES W=U+V]])/Table1[[#This Row],[NET CONSUMPTION T=Q+R-S]]*100</f>
        <v>8.6315426311693457</v>
      </c>
      <c r="AA43">
        <v>16697164</v>
      </c>
      <c r="AB43">
        <v>15062278</v>
      </c>
      <c r="AC43">
        <v>1.0855999999999999</v>
      </c>
      <c r="AD43">
        <v>0.90210000000000001</v>
      </c>
      <c r="AE43">
        <v>-7.72</v>
      </c>
    </row>
    <row r="44" spans="1:31" x14ac:dyDescent="0.25">
      <c r="A44">
        <v>36</v>
      </c>
      <c r="B44" t="s">
        <v>73</v>
      </c>
      <c r="C44" t="s">
        <v>74</v>
      </c>
      <c r="D44" t="s">
        <v>8</v>
      </c>
      <c r="E44" t="s">
        <v>75</v>
      </c>
      <c r="F44" t="s">
        <v>8</v>
      </c>
      <c r="H44" t="s">
        <v>157</v>
      </c>
      <c r="I44" t="s">
        <v>77</v>
      </c>
      <c r="J44" t="s">
        <v>158</v>
      </c>
      <c r="K44">
        <v>25</v>
      </c>
      <c r="L44">
        <v>25</v>
      </c>
      <c r="M44">
        <v>0</v>
      </c>
      <c r="N44">
        <v>0</v>
      </c>
      <c r="O44">
        <v>0</v>
      </c>
      <c r="P44">
        <v>171.934</v>
      </c>
      <c r="Q44">
        <v>171.934</v>
      </c>
      <c r="R44">
        <v>20000</v>
      </c>
      <c r="S44">
        <v>0</v>
      </c>
      <c r="T44" s="16">
        <v>308913</v>
      </c>
      <c r="U44" s="16">
        <v>0</v>
      </c>
      <c r="V44" s="11">
        <f>Table1[[#This Row],[CONSUMPTION Q=(O-N)*P]]+Table1[[#This Row],[IMPORTED ENERGY]]-Table1[[#This Row],[EXPORTED ENERGY]]</f>
        <v>308913</v>
      </c>
      <c r="W44">
        <v>308913</v>
      </c>
      <c r="X44">
        <v>0</v>
      </c>
      <c r="Y44">
        <f>Table1[[#This Row],[METERED SALES]]+Table1[[#This Row],[UNMETERED SALES]]</f>
        <v>308913</v>
      </c>
      <c r="Z44" s="14">
        <f>(Table1[[#This Row],[NET CONSUMPTION T=Q+R-S]]-Table1[[#This Row],[TOTAL SALES W=U+V]])/Table1[[#This Row],[NET CONSUMPTION T=Q+R-S]]*100</f>
        <v>0</v>
      </c>
      <c r="AA44">
        <v>4254873</v>
      </c>
      <c r="AB44">
        <v>3934465</v>
      </c>
      <c r="AC44">
        <v>1</v>
      </c>
      <c r="AD44">
        <v>0.92469999999999997</v>
      </c>
      <c r="AE44">
        <v>0</v>
      </c>
    </row>
    <row r="45" spans="1:31" hidden="1" x14ac:dyDescent="0.25">
      <c r="A45">
        <v>37</v>
      </c>
      <c r="B45" t="s">
        <v>73</v>
      </c>
      <c r="C45" t="s">
        <v>74</v>
      </c>
      <c r="D45" t="s">
        <v>90</v>
      </c>
      <c r="E45" t="s">
        <v>91</v>
      </c>
      <c r="F45" t="s">
        <v>90</v>
      </c>
      <c r="H45" t="s">
        <v>159</v>
      </c>
      <c r="I45" t="s">
        <v>160</v>
      </c>
      <c r="J45" t="s">
        <v>161</v>
      </c>
      <c r="K45">
        <v>439</v>
      </c>
      <c r="L45">
        <v>439</v>
      </c>
      <c r="M45">
        <v>0</v>
      </c>
      <c r="N45">
        <v>432</v>
      </c>
      <c r="O45">
        <v>0</v>
      </c>
      <c r="P45">
        <v>689.55</v>
      </c>
      <c r="Q45">
        <v>705.15</v>
      </c>
      <c r="R45">
        <v>20000</v>
      </c>
      <c r="S45">
        <v>312000</v>
      </c>
      <c r="T45" s="16">
        <v>0</v>
      </c>
      <c r="U45" s="16">
        <v>0</v>
      </c>
      <c r="V45" s="11">
        <f>Table1[[#This Row],[CONSUMPTION Q=(O-N)*P]]+Table1[[#This Row],[IMPORTED ENERGY]]-Table1[[#This Row],[EXPORTED ENERGY]]</f>
        <v>312000</v>
      </c>
      <c r="W45">
        <v>237</v>
      </c>
      <c r="X45">
        <v>282121.37</v>
      </c>
      <c r="Y45">
        <f>Table1[[#This Row],[METERED SALES]]+Table1[[#This Row],[UNMETERED SALES]]</f>
        <v>282358.37</v>
      </c>
      <c r="Z45" s="14">
        <f>(Table1[[#This Row],[NET CONSUMPTION T=Q+R-S]]-Table1[[#This Row],[TOTAL SALES W=U+V]])/Table1[[#This Row],[NET CONSUMPTION T=Q+R-S]]*100</f>
        <v>9.5005224358974374</v>
      </c>
      <c r="AA45">
        <v>1648020.7</v>
      </c>
      <c r="AB45">
        <v>3429614.9019999998</v>
      </c>
      <c r="AC45">
        <v>0.90500000000000003</v>
      </c>
      <c r="AD45">
        <v>2.0811000000000002</v>
      </c>
      <c r="AE45">
        <v>19.77</v>
      </c>
    </row>
    <row r="46" spans="1:31" x14ac:dyDescent="0.25">
      <c r="A46">
        <v>38</v>
      </c>
      <c r="B46" t="s">
        <v>73</v>
      </c>
      <c r="C46" t="s">
        <v>74</v>
      </c>
      <c r="D46" t="s">
        <v>8</v>
      </c>
      <c r="E46" t="s">
        <v>79</v>
      </c>
      <c r="F46" t="s">
        <v>8</v>
      </c>
      <c r="H46" t="s">
        <v>162</v>
      </c>
      <c r="I46" t="s">
        <v>77</v>
      </c>
      <c r="J46" t="s">
        <v>163</v>
      </c>
      <c r="K46">
        <v>1</v>
      </c>
      <c r="L46">
        <v>1</v>
      </c>
      <c r="M46">
        <v>0</v>
      </c>
      <c r="N46">
        <v>0</v>
      </c>
      <c r="O46">
        <v>0</v>
      </c>
      <c r="P46">
        <v>398.76</v>
      </c>
      <c r="Q46">
        <v>399.96300000000002</v>
      </c>
      <c r="R46">
        <v>40000</v>
      </c>
      <c r="S46">
        <v>48120</v>
      </c>
      <c r="T46" s="16">
        <v>0</v>
      </c>
      <c r="U46" s="16">
        <v>12000</v>
      </c>
      <c r="V46" s="11">
        <f>Table1[[#This Row],[CONSUMPTION Q=(O-N)*P]]+Table1[[#This Row],[IMPORTED ENERGY]]-Table1[[#This Row],[EXPORTED ENERGY]]</f>
        <v>36120</v>
      </c>
      <c r="W46">
        <v>33975</v>
      </c>
      <c r="X46">
        <v>0</v>
      </c>
      <c r="Y46">
        <f>Table1[[#This Row],[METERED SALES]]+Table1[[#This Row],[UNMETERED SALES]]</f>
        <v>33975</v>
      </c>
      <c r="Z46" s="14">
        <f>(Table1[[#This Row],[NET CONSUMPTION T=Q+R-S]]-Table1[[#This Row],[TOTAL SALES W=U+V]])/Table1[[#This Row],[NET CONSUMPTION T=Q+R-S]]*100</f>
        <v>5.9385382059800662</v>
      </c>
      <c r="AA46">
        <v>647495</v>
      </c>
      <c r="AB46">
        <v>646847</v>
      </c>
      <c r="AC46">
        <v>0.89129999999999998</v>
      </c>
      <c r="AD46">
        <v>0.999</v>
      </c>
      <c r="AE46">
        <v>10.86</v>
      </c>
    </row>
    <row r="47" spans="1:31" x14ac:dyDescent="0.25">
      <c r="A47">
        <v>39</v>
      </c>
      <c r="B47" t="s">
        <v>73</v>
      </c>
      <c r="C47" t="s">
        <v>74</v>
      </c>
      <c r="D47" t="s">
        <v>8</v>
      </c>
      <c r="E47" t="s">
        <v>94</v>
      </c>
      <c r="F47" t="s">
        <v>8</v>
      </c>
      <c r="H47" t="s">
        <v>164</v>
      </c>
      <c r="I47" t="s">
        <v>81</v>
      </c>
      <c r="J47" t="s">
        <v>165</v>
      </c>
      <c r="K47">
        <v>2176</v>
      </c>
      <c r="L47">
        <v>2176</v>
      </c>
      <c r="M47">
        <v>0</v>
      </c>
      <c r="N47">
        <v>317</v>
      </c>
      <c r="O47">
        <v>0</v>
      </c>
      <c r="P47">
        <v>148.81200000000001</v>
      </c>
      <c r="Q47">
        <v>192.85300000000001</v>
      </c>
      <c r="R47">
        <v>20000</v>
      </c>
      <c r="S47">
        <v>880820</v>
      </c>
      <c r="T47" s="16">
        <v>0</v>
      </c>
      <c r="U47" s="16">
        <v>150000</v>
      </c>
      <c r="V47" s="11">
        <f>Table1[[#This Row],[CONSUMPTION Q=(O-N)*P]]+Table1[[#This Row],[IMPORTED ENERGY]]-Table1[[#This Row],[EXPORTED ENERGY]]</f>
        <v>730820</v>
      </c>
      <c r="W47">
        <v>208463.5</v>
      </c>
      <c r="X47">
        <v>449988</v>
      </c>
      <c r="Y47">
        <f>Table1[[#This Row],[METERED SALES]]+Table1[[#This Row],[UNMETERED SALES]]</f>
        <v>658451.5</v>
      </c>
      <c r="Z47" s="14">
        <f>(Table1[[#This Row],[NET CONSUMPTION T=Q+R-S]]-Table1[[#This Row],[TOTAL SALES W=U+V]])/Table1[[#This Row],[NET CONSUMPTION T=Q+R-S]]*100</f>
        <v>9.902369940614653</v>
      </c>
      <c r="AA47">
        <v>4908741.45</v>
      </c>
      <c r="AB47">
        <v>6078616.3660000004</v>
      </c>
      <c r="AC47">
        <v>0.99639999999999995</v>
      </c>
      <c r="AD47">
        <v>1.2383</v>
      </c>
      <c r="AE47">
        <v>0.45</v>
      </c>
    </row>
    <row r="48" spans="1:31" x14ac:dyDescent="0.25">
      <c r="A48">
        <v>40</v>
      </c>
      <c r="B48" t="s">
        <v>73</v>
      </c>
      <c r="C48" t="s">
        <v>74</v>
      </c>
      <c r="D48" t="s">
        <v>8</v>
      </c>
      <c r="E48" t="s">
        <v>75</v>
      </c>
      <c r="F48" t="s">
        <v>8</v>
      </c>
      <c r="H48" t="s">
        <v>166</v>
      </c>
      <c r="I48" t="s">
        <v>81</v>
      </c>
      <c r="J48" t="s">
        <v>167</v>
      </c>
      <c r="K48">
        <v>2506</v>
      </c>
      <c r="L48">
        <v>2506</v>
      </c>
      <c r="M48">
        <v>0</v>
      </c>
      <c r="N48">
        <v>39</v>
      </c>
      <c r="O48">
        <v>0</v>
      </c>
      <c r="P48">
        <v>2780.8620000000001</v>
      </c>
      <c r="Q48">
        <v>2831.9059999999999</v>
      </c>
      <c r="R48">
        <v>40000</v>
      </c>
      <c r="S48">
        <v>2041760</v>
      </c>
      <c r="T48" s="16">
        <v>400000</v>
      </c>
      <c r="U48" s="16">
        <v>0</v>
      </c>
      <c r="V48" s="11">
        <f>Table1[[#This Row],[CONSUMPTION Q=(O-N)*P]]+Table1[[#This Row],[IMPORTED ENERGY]]-Table1[[#This Row],[EXPORTED ENERGY]]</f>
        <v>2441760</v>
      </c>
      <c r="W48">
        <v>2184202.75</v>
      </c>
      <c r="X48">
        <v>58110</v>
      </c>
      <c r="Y48">
        <f>Table1[[#This Row],[METERED SALES]]+Table1[[#This Row],[UNMETERED SALES]]</f>
        <v>2242312.75</v>
      </c>
      <c r="Z48" s="14">
        <f>(Table1[[#This Row],[NET CONSUMPTION T=Q+R-S]]-Table1[[#This Row],[TOTAL SALES W=U+V]])/Table1[[#This Row],[NET CONSUMPTION T=Q+R-S]]*100</f>
        <v>8.1681758239958064</v>
      </c>
      <c r="AA48">
        <v>23629960.09</v>
      </c>
      <c r="AB48">
        <v>22709837.412999999</v>
      </c>
      <c r="AC48">
        <v>0.91830000000000001</v>
      </c>
      <c r="AD48">
        <v>0.96109999999999995</v>
      </c>
      <c r="AE48">
        <v>7.85</v>
      </c>
    </row>
    <row r="49" spans="1:31" x14ac:dyDescent="0.25">
      <c r="A49">
        <v>41</v>
      </c>
      <c r="B49" t="s">
        <v>73</v>
      </c>
      <c r="C49" t="s">
        <v>74</v>
      </c>
      <c r="D49" t="s">
        <v>8</v>
      </c>
      <c r="E49" t="s">
        <v>94</v>
      </c>
      <c r="F49" t="s">
        <v>8</v>
      </c>
      <c r="H49" t="s">
        <v>168</v>
      </c>
      <c r="I49" t="s">
        <v>81</v>
      </c>
      <c r="J49" t="s">
        <v>169</v>
      </c>
      <c r="K49">
        <v>4118</v>
      </c>
      <c r="L49">
        <v>4118</v>
      </c>
      <c r="M49">
        <v>0</v>
      </c>
      <c r="N49">
        <v>326</v>
      </c>
      <c r="O49">
        <v>0</v>
      </c>
      <c r="P49">
        <v>2212.7739999999999</v>
      </c>
      <c r="Q49">
        <v>2258.7739999999999</v>
      </c>
      <c r="R49">
        <v>20000</v>
      </c>
      <c r="S49">
        <v>920000</v>
      </c>
      <c r="T49" s="16">
        <v>50000</v>
      </c>
      <c r="U49" s="16">
        <v>0</v>
      </c>
      <c r="V49" s="11">
        <f>Table1[[#This Row],[CONSUMPTION Q=(O-N)*P]]+Table1[[#This Row],[IMPORTED ENERGY]]-Table1[[#This Row],[EXPORTED ENERGY]]</f>
        <v>970000</v>
      </c>
      <c r="W49">
        <v>436071.73</v>
      </c>
      <c r="X49">
        <v>471659.5</v>
      </c>
      <c r="Y49">
        <f>Table1[[#This Row],[METERED SALES]]+Table1[[#This Row],[UNMETERED SALES]]</f>
        <v>907731.23</v>
      </c>
      <c r="Z49" s="14">
        <f>(Table1[[#This Row],[NET CONSUMPTION T=Q+R-S]]-Table1[[#This Row],[TOTAL SALES W=U+V]])/Table1[[#This Row],[NET CONSUMPTION T=Q+R-S]]*100</f>
        <v>6.4194608247422691</v>
      </c>
      <c r="AA49">
        <v>7689457.8700000001</v>
      </c>
      <c r="AB49">
        <v>7153308.4529999997</v>
      </c>
      <c r="AC49">
        <v>1.2266999999999999</v>
      </c>
      <c r="AD49">
        <v>0.93030000000000002</v>
      </c>
      <c r="AE49">
        <v>-21.09</v>
      </c>
    </row>
    <row r="50" spans="1:31" x14ac:dyDescent="0.25">
      <c r="A50">
        <v>42</v>
      </c>
      <c r="B50" t="s">
        <v>73</v>
      </c>
      <c r="C50" t="s">
        <v>74</v>
      </c>
      <c r="D50" t="s">
        <v>8</v>
      </c>
      <c r="E50" t="s">
        <v>94</v>
      </c>
      <c r="F50" t="s">
        <v>8</v>
      </c>
      <c r="H50" t="s">
        <v>170</v>
      </c>
      <c r="I50" t="s">
        <v>77</v>
      </c>
      <c r="J50" t="s">
        <v>171</v>
      </c>
      <c r="K50">
        <v>51</v>
      </c>
      <c r="L50">
        <v>51</v>
      </c>
      <c r="M50">
        <v>0</v>
      </c>
      <c r="N50">
        <v>0</v>
      </c>
      <c r="O50">
        <v>0</v>
      </c>
      <c r="P50">
        <v>1523.07</v>
      </c>
      <c r="Q50">
        <v>1539.232</v>
      </c>
      <c r="R50">
        <v>20000</v>
      </c>
      <c r="S50">
        <v>323240</v>
      </c>
      <c r="T50" s="16">
        <v>170000</v>
      </c>
      <c r="U50" s="16">
        <v>0</v>
      </c>
      <c r="V50" s="11">
        <f>Table1[[#This Row],[CONSUMPTION Q=(O-N)*P]]+Table1[[#This Row],[IMPORTED ENERGY]]-Table1[[#This Row],[EXPORTED ENERGY]]</f>
        <v>493240</v>
      </c>
      <c r="W50">
        <v>481396.95</v>
      </c>
      <c r="X50">
        <v>0</v>
      </c>
      <c r="Y50">
        <f>Table1[[#This Row],[METERED SALES]]+Table1[[#This Row],[UNMETERED SALES]]</f>
        <v>481396.95</v>
      </c>
      <c r="Z50" s="14">
        <f>(Table1[[#This Row],[NET CONSUMPTION T=Q+R-S]]-Table1[[#This Row],[TOTAL SALES W=U+V]])/Table1[[#This Row],[NET CONSUMPTION T=Q+R-S]]*100</f>
        <v>2.4010725002027384</v>
      </c>
      <c r="AA50">
        <v>8609393</v>
      </c>
      <c r="AB50">
        <v>8744145</v>
      </c>
      <c r="AC50">
        <v>0.97599999999999998</v>
      </c>
      <c r="AD50">
        <v>1.0157</v>
      </c>
      <c r="AE50">
        <v>2.44</v>
      </c>
    </row>
    <row r="51" spans="1:31" x14ac:dyDescent="0.25">
      <c r="A51">
        <v>43</v>
      </c>
      <c r="B51" t="s">
        <v>73</v>
      </c>
      <c r="C51" t="s">
        <v>74</v>
      </c>
      <c r="D51" t="s">
        <v>8</v>
      </c>
      <c r="E51" t="s">
        <v>87</v>
      </c>
      <c r="F51" t="s">
        <v>8</v>
      </c>
      <c r="H51" t="s">
        <v>172</v>
      </c>
      <c r="I51" t="s">
        <v>77</v>
      </c>
      <c r="J51" t="s">
        <v>173</v>
      </c>
      <c r="K51">
        <v>25</v>
      </c>
      <c r="L51">
        <v>25</v>
      </c>
      <c r="M51">
        <v>0</v>
      </c>
      <c r="N51">
        <v>0</v>
      </c>
      <c r="O51">
        <v>0</v>
      </c>
      <c r="P51">
        <v>183.34800000000001</v>
      </c>
      <c r="Q51">
        <v>201.26900000000001</v>
      </c>
      <c r="R51">
        <v>40000</v>
      </c>
      <c r="S51">
        <v>716840</v>
      </c>
      <c r="T51" s="16">
        <v>0</v>
      </c>
      <c r="U51" s="16">
        <v>250000</v>
      </c>
      <c r="V51" s="11">
        <f>Table1[[#This Row],[CONSUMPTION Q=(O-N)*P]]+Table1[[#This Row],[IMPORTED ENERGY]]-Table1[[#This Row],[EXPORTED ENERGY]]</f>
        <v>466840</v>
      </c>
      <c r="W51">
        <v>430460.5</v>
      </c>
      <c r="X51">
        <v>0</v>
      </c>
      <c r="Y51">
        <f>Table1[[#This Row],[METERED SALES]]+Table1[[#This Row],[UNMETERED SALES]]</f>
        <v>430460.5</v>
      </c>
      <c r="Z51" s="14">
        <f>(Table1[[#This Row],[NET CONSUMPTION T=Q+R-S]]-Table1[[#This Row],[TOTAL SALES W=U+V]])/Table1[[#This Row],[NET CONSUMPTION T=Q+R-S]]*100</f>
        <v>7.7927127067089357</v>
      </c>
      <c r="AA51">
        <v>5732181</v>
      </c>
      <c r="AB51">
        <v>5667278</v>
      </c>
      <c r="AC51">
        <v>1.1734</v>
      </c>
      <c r="AD51">
        <v>0.98870000000000002</v>
      </c>
      <c r="AE51">
        <v>-17.14</v>
      </c>
    </row>
    <row r="52" spans="1:31" x14ac:dyDescent="0.25">
      <c r="A52">
        <v>44</v>
      </c>
      <c r="B52" t="s">
        <v>73</v>
      </c>
      <c r="C52" t="s">
        <v>74</v>
      </c>
      <c r="D52" t="s">
        <v>8</v>
      </c>
      <c r="E52" t="s">
        <v>79</v>
      </c>
      <c r="F52" t="s">
        <v>8</v>
      </c>
      <c r="H52" t="s">
        <v>174</v>
      </c>
      <c r="I52" t="s">
        <v>81</v>
      </c>
      <c r="J52" t="s">
        <v>175</v>
      </c>
      <c r="K52">
        <v>6884</v>
      </c>
      <c r="L52">
        <v>6884</v>
      </c>
      <c r="M52">
        <v>0</v>
      </c>
      <c r="N52">
        <v>268</v>
      </c>
      <c r="O52">
        <v>0</v>
      </c>
      <c r="P52">
        <v>1587</v>
      </c>
      <c r="Q52">
        <v>1626.2380000000001</v>
      </c>
      <c r="R52">
        <v>40000</v>
      </c>
      <c r="S52">
        <v>1569520</v>
      </c>
      <c r="T52" s="16">
        <v>0</v>
      </c>
      <c r="U52" s="16">
        <v>0</v>
      </c>
      <c r="V52" s="11">
        <f>Table1[[#This Row],[CONSUMPTION Q=(O-N)*P]]+Table1[[#This Row],[IMPORTED ENERGY]]-Table1[[#This Row],[EXPORTED ENERGY]]</f>
        <v>1569520</v>
      </c>
      <c r="W52">
        <v>1068839.6000000001</v>
      </c>
      <c r="X52">
        <v>341210</v>
      </c>
      <c r="Y52">
        <f>Table1[[#This Row],[METERED SALES]]+Table1[[#This Row],[UNMETERED SALES]]</f>
        <v>1410049.6</v>
      </c>
      <c r="Z52" s="14">
        <f>(Table1[[#This Row],[NET CONSUMPTION T=Q+R-S]]-Table1[[#This Row],[TOTAL SALES W=U+V]])/Table1[[#This Row],[NET CONSUMPTION T=Q+R-S]]*100</f>
        <v>10.160456700137615</v>
      </c>
      <c r="AA52">
        <v>12839770.289999999</v>
      </c>
      <c r="AB52">
        <v>11585348.291999999</v>
      </c>
      <c r="AC52">
        <v>1.0004</v>
      </c>
      <c r="AD52">
        <v>0.90229999999999999</v>
      </c>
      <c r="AE52">
        <v>-0.04</v>
      </c>
    </row>
  </sheetData>
  <mergeCells count="41">
    <mergeCell ref="AF7"/>
    <mergeCell ref="AA7"/>
    <mergeCell ref="AB7"/>
    <mergeCell ref="AC7"/>
    <mergeCell ref="AD7"/>
    <mergeCell ref="AE7"/>
    <mergeCell ref="V7"/>
    <mergeCell ref="W7"/>
    <mergeCell ref="X7"/>
    <mergeCell ref="Y7"/>
    <mergeCell ref="Z7"/>
    <mergeCell ref="Q7"/>
    <mergeCell ref="R7"/>
    <mergeCell ref="S7"/>
    <mergeCell ref="T7"/>
    <mergeCell ref="U7"/>
    <mergeCell ref="N7"/>
    <mergeCell ref="O7"/>
    <mergeCell ref="P7"/>
    <mergeCell ref="I6"/>
    <mergeCell ref="J6"/>
    <mergeCell ref="I7"/>
    <mergeCell ref="J7"/>
    <mergeCell ref="K7"/>
    <mergeCell ref="L7"/>
    <mergeCell ref="M7"/>
    <mergeCell ref="D7"/>
    <mergeCell ref="E7"/>
    <mergeCell ref="F7"/>
    <mergeCell ref="G7"/>
    <mergeCell ref="H7"/>
    <mergeCell ref="B5"/>
    <mergeCell ref="C5"/>
    <mergeCell ref="A7"/>
    <mergeCell ref="B7"/>
    <mergeCell ref="C7"/>
    <mergeCell ref="A1:AF1"/>
    <mergeCell ref="A2:AF2"/>
    <mergeCell ref="A3:AF3"/>
    <mergeCell ref="B4"/>
    <mergeCell ref="C4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45B6F-88FF-4480-8525-E4774101AD63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 vidyanagara</dc:creator>
  <cp:lastModifiedBy>AEE vidyanagara</cp:lastModifiedBy>
  <dcterms:created xsi:type="dcterms:W3CDTF">2025-04-05T06:26:08Z</dcterms:created>
  <dcterms:modified xsi:type="dcterms:W3CDTF">2025-04-05T09:44:29Z</dcterms:modified>
</cp:coreProperties>
</file>