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510" yWindow="525" windowWidth="27495" windowHeight="10935" firstSheet="1" activeTab="1"/>
  </bookViews>
  <sheets>
    <sheet name="sheet1" sheetId="2" state="hidden" r:id="rId1"/>
    <sheet name="Sheet2" sheetId="3" r:id="rId2"/>
  </sheets>
  <definedNames>
    <definedName name="_xlnm.Print_Area" localSheetId="0">sheet1!$A$1:$W$79</definedName>
  </definedNames>
  <calcPr calcId="144525"/>
</workbook>
</file>

<file path=xl/calcChain.xml><?xml version="1.0" encoding="utf-8"?>
<calcChain xmlns="http://schemas.openxmlformats.org/spreadsheetml/2006/main">
  <c r="M80" i="3" l="1"/>
  <c r="L80" i="3"/>
  <c r="L81" i="3" s="1"/>
  <c r="Y9" i="2" l="1"/>
  <c r="V81" i="2"/>
  <c r="W80" i="2"/>
  <c r="V80" i="2"/>
  <c r="Y55" i="2" l="1"/>
  <c r="AD55" i="2" s="1"/>
  <c r="Y61" i="2"/>
  <c r="AD61" i="2" s="1"/>
  <c r="Y64" i="2"/>
  <c r="AD64" i="2" s="1"/>
  <c r="Y60" i="2"/>
  <c r="AD60" i="2" s="1"/>
  <c r="Y65" i="2"/>
  <c r="AD65" i="2" s="1"/>
  <c r="Y67" i="2"/>
  <c r="AD67" i="2" s="1"/>
  <c r="Y63" i="2"/>
  <c r="AD63" i="2" s="1"/>
  <c r="Y66" i="2"/>
  <c r="AD66" i="2" s="1"/>
  <c r="Y73" i="2"/>
  <c r="AD73" i="2" s="1"/>
  <c r="Y21" i="2"/>
  <c r="AD21" i="2" s="1"/>
  <c r="Y68" i="2"/>
  <c r="AD68" i="2" s="1"/>
  <c r="Y51" i="2"/>
  <c r="AD51" i="2" s="1"/>
  <c r="Y52" i="2"/>
  <c r="AD52" i="2" s="1"/>
  <c r="Y39" i="2"/>
  <c r="AD39" i="2" s="1"/>
  <c r="Y53" i="2"/>
  <c r="AD53" i="2" s="1"/>
  <c r="Y42" i="2"/>
  <c r="AD42" i="2" s="1"/>
  <c r="Y37" i="2"/>
  <c r="AD37" i="2" s="1"/>
  <c r="Y35" i="2"/>
  <c r="AD35" i="2" s="1"/>
  <c r="Y38" i="2"/>
  <c r="AD38" i="2" s="1"/>
  <c r="Y40" i="2"/>
  <c r="AD40" i="2" s="1"/>
  <c r="Y43" i="2"/>
  <c r="AD43" i="2" s="1"/>
  <c r="Y46" i="2"/>
  <c r="AD46" i="2" s="1"/>
  <c r="Y48" i="2"/>
  <c r="AD48" i="2" s="1"/>
  <c r="Y41" i="2"/>
  <c r="AD41" i="2" s="1"/>
  <c r="Y50" i="2"/>
  <c r="AD50" i="2" s="1"/>
  <c r="Y49" i="2"/>
  <c r="AD49" i="2" s="1"/>
  <c r="Y47" i="2"/>
  <c r="AD47" i="2" s="1"/>
  <c r="Y70" i="2"/>
  <c r="AD70" i="2" s="1"/>
  <c r="Y56" i="2"/>
  <c r="AD56" i="2" s="1"/>
  <c r="Y44" i="2"/>
  <c r="AD44" i="2" s="1"/>
  <c r="Y34" i="2"/>
  <c r="AD34" i="2" s="1"/>
  <c r="Y45" i="2"/>
  <c r="AD45" i="2" s="1"/>
  <c r="Y36" i="2"/>
  <c r="AD36" i="2" s="1"/>
  <c r="Y57" i="2"/>
  <c r="AD57" i="2" s="1"/>
  <c r="Y14" i="2"/>
  <c r="AD14" i="2" s="1"/>
  <c r="Y15" i="2"/>
  <c r="AD15" i="2" s="1"/>
  <c r="Y13" i="2"/>
  <c r="AD13" i="2" s="1"/>
  <c r="Y12" i="2"/>
  <c r="AD12" i="2" s="1"/>
  <c r="Y20" i="2"/>
  <c r="AD20" i="2" s="1"/>
  <c r="Y58" i="2"/>
  <c r="AD58" i="2" s="1"/>
  <c r="Y59" i="2"/>
  <c r="AD59" i="2" s="1"/>
  <c r="Y54" i="2"/>
  <c r="AD54" i="2" s="1"/>
  <c r="Y22" i="2"/>
  <c r="AD22" i="2" s="1"/>
  <c r="Y24" i="2"/>
  <c r="AD24" i="2" s="1"/>
  <c r="Y23" i="2"/>
  <c r="AD23" i="2" s="1"/>
  <c r="Y11" i="2"/>
  <c r="AD11" i="2" s="1"/>
  <c r="Y16" i="2"/>
  <c r="AD16" i="2" s="1"/>
  <c r="Y26" i="2"/>
  <c r="AD26" i="2" s="1"/>
  <c r="Y27" i="2"/>
  <c r="AD27" i="2" s="1"/>
  <c r="Y25" i="2"/>
  <c r="AD25" i="2" s="1"/>
  <c r="Y29" i="2"/>
  <c r="AD29" i="2" s="1"/>
  <c r="Y30" i="2"/>
  <c r="AD30" i="2" s="1"/>
  <c r="Y69" i="2"/>
  <c r="AD69" i="2" s="1"/>
  <c r="Y71" i="2"/>
  <c r="AD71" i="2" s="1"/>
  <c r="Y28" i="2"/>
  <c r="AD28" i="2" s="1"/>
  <c r="Y31" i="2"/>
  <c r="AD31" i="2" s="1"/>
  <c r="Y17" i="2"/>
  <c r="AD17" i="2" s="1"/>
  <c r="Y72" i="2"/>
  <c r="AD72" i="2" s="1"/>
  <c r="Y10" i="2"/>
  <c r="AD10" i="2" s="1"/>
  <c r="Y19" i="2"/>
  <c r="AD19" i="2" s="1"/>
  <c r="Y33" i="2"/>
  <c r="AD33" i="2" s="1"/>
  <c r="Y18" i="2"/>
  <c r="AD18" i="2" s="1"/>
  <c r="Y32" i="2"/>
  <c r="AD32" i="2" s="1"/>
  <c r="AD9" i="2"/>
  <c r="Y75" i="2"/>
  <c r="AD75" i="2" s="1"/>
  <c r="Y76" i="2"/>
  <c r="AD76" i="2" s="1"/>
  <c r="Y74" i="2"/>
  <c r="AD74" i="2" s="1"/>
  <c r="Y78" i="2"/>
  <c r="AD78" i="2" s="1"/>
  <c r="Y79" i="2"/>
  <c r="AD79" i="2" s="1"/>
  <c r="Y77" i="2"/>
  <c r="AD77" i="2" s="1"/>
  <c r="Y62" i="2"/>
  <c r="AD62" i="2" s="1"/>
  <c r="AP69" i="2" l="1"/>
  <c r="AP53" i="2"/>
  <c r="AP40" i="2"/>
  <c r="AP32" i="2"/>
  <c r="AP65" i="2"/>
  <c r="AP49" i="2"/>
  <c r="AP37" i="2"/>
  <c r="AP29" i="2"/>
  <c r="AP61" i="2"/>
  <c r="AP45" i="2"/>
  <c r="AP36" i="2"/>
  <c r="AP28" i="2"/>
  <c r="AP57" i="2"/>
  <c r="AP41" i="2"/>
  <c r="AP33" i="2"/>
  <c r="AP12" i="2"/>
  <c r="AP64" i="2"/>
  <c r="AP52" i="2"/>
  <c r="AP44" i="2"/>
  <c r="AP11" i="2"/>
  <c r="AP9" i="2"/>
  <c r="AP66" i="2"/>
  <c r="AP62" i="2"/>
  <c r="AP58" i="2"/>
  <c r="AP54" i="2"/>
  <c r="AP50" i="2"/>
  <c r="AP46" i="2"/>
  <c r="AP42" i="2"/>
  <c r="AP38" i="2"/>
  <c r="AP34" i="2"/>
  <c r="AP30" i="2"/>
  <c r="AP21" i="2"/>
  <c r="AP13" i="2"/>
  <c r="AP19" i="2"/>
  <c r="AP60" i="2"/>
  <c r="AP68" i="2"/>
  <c r="AP56" i="2"/>
  <c r="AP48" i="2"/>
  <c r="AP15" i="2"/>
  <c r="AP67" i="2"/>
  <c r="AP63" i="2"/>
  <c r="AP59" i="2"/>
  <c r="AP55" i="2"/>
  <c r="AP51" i="2"/>
  <c r="AP47" i="2"/>
  <c r="AP43" i="2"/>
  <c r="AP39" i="2"/>
  <c r="AP35" i="2"/>
  <c r="AP31" i="2"/>
  <c r="AP23" i="2"/>
  <c r="AP14" i="2"/>
  <c r="AP10" i="2"/>
  <c r="AP27" i="2"/>
  <c r="AP26" i="2"/>
  <c r="AP25" i="2"/>
  <c r="AP24" i="2"/>
  <c r="AP22" i="2"/>
  <c r="AP20" i="2"/>
  <c r="AP18" i="2"/>
  <c r="AP17" i="2"/>
  <c r="AP16" i="2"/>
</calcChain>
</file>

<file path=xl/sharedStrings.xml><?xml version="1.0" encoding="utf-8"?>
<sst xmlns="http://schemas.openxmlformats.org/spreadsheetml/2006/main" count="1615" uniqueCount="250">
  <si>
    <t>Bangalore Electricity Supply Company Limited (BESCOM)</t>
  </si>
  <si>
    <t>ENERGY AUDIT FEEDER WISE REPORT -NELAMANGALA-SUB-DIVISION</t>
  </si>
  <si>
    <t>Report for the Period from 01-May-2025 to 31-May-2025</t>
  </si>
  <si>
    <t xml:space="preserve">Generated By: </t>
  </si>
  <si>
    <t>SHASHIKIRAN IA</t>
  </si>
  <si>
    <t xml:space="preserve">Generated On: </t>
  </si>
  <si>
    <t>31-05-2025 15:39:27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</si>
  <si>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</si>
  <si>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</si>
  <si>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</si>
  <si>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</si>
  <si>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</si>
  <si>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</si>
  <si>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</si>
  <si>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</si>
  <si>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</si>
  <si>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</si>
  <si>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</si>
  <si>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</si>
  <si>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</si>
  <si>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</si>
  <si>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</si>
  <si>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</si>
  <si>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</si>
  <si>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</si>
  <si>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</si>
  <si>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</si>
  <si>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</si>
  <si>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</si>
  <si>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</si>
  <si>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</si>
  <si>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</si>
  <si>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</si>
  <si>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</si>
  <si>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</si>
  <si>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</si>
  <si>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</si>
  <si>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</si>
  <si>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</si>
  <si>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</si>
  <si>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</si>
  <si>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</si>
  <si>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</si>
  <si>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</si>
  <si>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SLNO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</si>
  <si>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</si>
  <si>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</si>
  <si>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</si>
  <si>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</si>
  <si>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</si>
  <si>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</si>
  <si>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</si>
  <si>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FEEDER NAME</t>
  </si>
  <si>
    <t>FEEDER TYPE</t>
  </si>
  <si>
    <t>FEEDER CODE</t>
  </si>
  <si>
    <t>NO OF INS</t>
  </si>
  <si>
    <t>NO OF ACTIVE INS</t>
  </si>
  <si>
    <t>NO OF INACTIVE INS</t>
  </si>
  <si>
    <t>IP SET INSTALLATION</t>
  </si>
  <si>
    <t>IP_UNBILLED</t>
  </si>
  <si>
    <t>IR</t>
  </si>
  <si>
    <t>FR</t>
  </si>
  <si>
    <t>MC</t>
  </si>
  <si>
    <t>METERCHANGE UNITS</t>
  </si>
  <si>
    <t>CONSUMPTION T=(Q-P)*R+S</t>
  </si>
  <si>
    <t>IMPORTED ENERGY</t>
  </si>
  <si>
    <t>EXPORTED ENERGY</t>
  </si>
  <si>
    <t>SRTPV CONSUMPTION</t>
  </si>
  <si>
    <t>NET CONSUMPTION X=T+U-V+W</t>
  </si>
  <si>
    <t>METERED SALES</t>
  </si>
  <si>
    <t>UNMETERED SALES</t>
  </si>
  <si>
    <t>TOTAL SALES AA=Y+Z</t>
  </si>
  <si>
    <t>T AND D LOSS AB=(X-W/X)*100</t>
  </si>
  <si>
    <t>DEMAND</t>
  </si>
  <si>
    <t>COLLECTION</t>
  </si>
  <si>
    <t>BILLING EFFICIENCY AE=AA/X</t>
  </si>
  <si>
    <t>COLLECTION EFFICIENCY AF=AD/AC</t>
  </si>
  <si>
    <t>AT AND C LOSS AG=((1-AE*AF)*100</t>
  </si>
  <si>
    <t>REMARKS</t>
  </si>
  <si>
    <t>STATUS</t>
  </si>
  <si>
    <t>ENRTYTIME</t>
  </si>
  <si>
    <t>loc_code</t>
  </si>
  <si>
    <t>BRAZ</t>
  </si>
  <si>
    <t>BANGALORE RURAL</t>
  </si>
  <si>
    <t>NELAMANGALA</t>
  </si>
  <si>
    <t>T_BEGUR_66</t>
  </si>
  <si>
    <t>F04-KEMWELL</t>
  </si>
  <si>
    <t>MIXED LOAD</t>
  </si>
  <si>
    <t>1210104904010104</t>
  </si>
  <si>
    <t>2025-05-31 15:38:31</t>
  </si>
  <si>
    <t>F03-PEPSI</t>
  </si>
  <si>
    <t>INDUSTRIAL</t>
  </si>
  <si>
    <t>1210104904010102</t>
  </si>
  <si>
    <t>F06-KIRLOSKAR</t>
  </si>
  <si>
    <t>1210104904020301</t>
  </si>
  <si>
    <t>F02-INDUS-FILA</t>
  </si>
  <si>
    <t>1210104904010101</t>
  </si>
  <si>
    <t>F07-HASURUVALLI-AGRI</t>
  </si>
  <si>
    <t>AGRI</t>
  </si>
  <si>
    <t>1210104904020302</t>
  </si>
  <si>
    <t>F09-BARDI</t>
  </si>
  <si>
    <t>1210104904020304</t>
  </si>
  <si>
    <t>F05-ACE-DESINGER</t>
  </si>
  <si>
    <t>1210104904010103</t>
  </si>
  <si>
    <t>F08-FILAMENT</t>
  </si>
  <si>
    <t>1210104904020303</t>
  </si>
  <si>
    <t xml:space="preserve">F15-UNITED BREWERIES </t>
  </si>
  <si>
    <t>URBAN</t>
  </si>
  <si>
    <t>1210104904010107</t>
  </si>
  <si>
    <t>ALURU_66</t>
  </si>
  <si>
    <t>F14-ROYAL  TOWNSHIP</t>
  </si>
  <si>
    <t>1210104905020207</t>
  </si>
  <si>
    <t>BIEC_66</t>
  </si>
  <si>
    <t>F10-GEDDALAHALLI</t>
  </si>
  <si>
    <t>1210104904020305</t>
  </si>
  <si>
    <t>NELMANGALA_66</t>
  </si>
  <si>
    <t>F20-GOLLAHALLI</t>
  </si>
  <si>
    <t>1210104903030505</t>
  </si>
  <si>
    <t>F21-ABB</t>
  </si>
  <si>
    <t>1210104903030506</t>
  </si>
  <si>
    <t>F07-CHOCOLATE-FACTORY</t>
  </si>
  <si>
    <t>1210104903020302</t>
  </si>
  <si>
    <t>F22-DENSO</t>
  </si>
  <si>
    <t>1210104903030507</t>
  </si>
  <si>
    <t>F10-HIMALAYA-DRUG</t>
  </si>
  <si>
    <t>1210104903010103</t>
  </si>
  <si>
    <t>F04-INDUSTRIAL</t>
  </si>
  <si>
    <t>1210104903010101</t>
  </si>
  <si>
    <t>F02-KBDL</t>
  </si>
  <si>
    <t>1210104903020301</t>
  </si>
  <si>
    <t>F05-MADAWARA</t>
  </si>
  <si>
    <t>1210104903010102</t>
  </si>
  <si>
    <t>F08-NELAMANGALA-TOWN</t>
  </si>
  <si>
    <t>1210104903020303</t>
  </si>
  <si>
    <t>F11-ORGANIC</t>
  </si>
  <si>
    <t>1210104903010104</t>
  </si>
  <si>
    <t>F15-PEPSI</t>
  </si>
  <si>
    <t>1210104903020306</t>
  </si>
  <si>
    <t>F17-RAMCO-BIOTECH</t>
  </si>
  <si>
    <t>1210104903030502</t>
  </si>
  <si>
    <t>F09-SONDEKOPPA</t>
  </si>
  <si>
    <t>1210104903020304</t>
  </si>
  <si>
    <t>F19-T-BEGUR-AGRI</t>
  </si>
  <si>
    <t>1210104903030504</t>
  </si>
  <si>
    <t>F18-VIJAYA-STEEL</t>
  </si>
  <si>
    <t>1210104903030503</t>
  </si>
  <si>
    <t>F16-YENTAGANAHALLI</t>
  </si>
  <si>
    <t>1210104903030501</t>
  </si>
  <si>
    <t>F12-HASIRUVALLI-NJY</t>
  </si>
  <si>
    <t>NJY</t>
  </si>
  <si>
    <t>1210104904020306</t>
  </si>
  <si>
    <t>F25-MODALAKOTE-NJY</t>
  </si>
  <si>
    <t>1210104903010107</t>
  </si>
  <si>
    <t>F12-V-V-PURA</t>
  </si>
  <si>
    <t>1210104903010105</t>
  </si>
  <si>
    <t>F01-TATA HOUSING</t>
  </si>
  <si>
    <t>1210104903010111</t>
  </si>
  <si>
    <t>F24-SOLADEVANAHALLI</t>
  </si>
  <si>
    <t>1210104903010106</t>
  </si>
  <si>
    <t>F14-KESAR-MARBLE</t>
  </si>
  <si>
    <t>1210104903020305</t>
  </si>
  <si>
    <t>F03-KSSIDC</t>
  </si>
  <si>
    <t>1210104903010109</t>
  </si>
  <si>
    <t>F26-NIRMAN_LAYOUT</t>
  </si>
  <si>
    <t>1210104903010501</t>
  </si>
  <si>
    <t>F07-GOLDEN_PALMS</t>
  </si>
  <si>
    <t>1210104905020201</t>
  </si>
  <si>
    <t>F08-APMC</t>
  </si>
  <si>
    <t>1210104905020202</t>
  </si>
  <si>
    <t>F06-MAKALI</t>
  </si>
  <si>
    <t>1210104905010202</t>
  </si>
  <si>
    <t>F05-TRIDENT</t>
  </si>
  <si>
    <t>1210104905010201</t>
  </si>
  <si>
    <t>F13-HIMALAYA DRUG</t>
  </si>
  <si>
    <t>1210104905020203</t>
  </si>
  <si>
    <t>F27-TELECOM_LAYOUT</t>
  </si>
  <si>
    <t>1210104903030508</t>
  </si>
  <si>
    <t>F28-GOPALPURA-NJY</t>
  </si>
  <si>
    <t>1210104903030509</t>
  </si>
  <si>
    <t>F23-RAMKY</t>
  </si>
  <si>
    <t>1210104903010112</t>
  </si>
  <si>
    <t>F02-BIEC</t>
  </si>
  <si>
    <t>1210104906010102</t>
  </si>
  <si>
    <t>F04-T.G.HALLI</t>
  </si>
  <si>
    <t>1210104906010104</t>
  </si>
  <si>
    <t>F03-MADANAYAKANAHALLI</t>
  </si>
  <si>
    <t>1210104906010103</t>
  </si>
  <si>
    <t>F04-ALURU</t>
  </si>
  <si>
    <t>1210104905010203</t>
  </si>
  <si>
    <t>F09-RAJAJINAGAR HOUSING SOCIETY</t>
  </si>
  <si>
    <t>1210104905020204</t>
  </si>
  <si>
    <t>F06-BUDDHAJYOTHI LAYOUT</t>
  </si>
  <si>
    <t>1210104906010106</t>
  </si>
  <si>
    <t>F07-SIDDANAHOSAHALLI</t>
  </si>
  <si>
    <t>1210104906010107</t>
  </si>
  <si>
    <t>F05-ANCHEPALYA</t>
  </si>
  <si>
    <t>1210104906010105</t>
  </si>
  <si>
    <t>F09-GANGONDANAHALLI</t>
  </si>
  <si>
    <t>1210104906010108</t>
  </si>
  <si>
    <t>F10-MADAVARA</t>
  </si>
  <si>
    <t>1210104906010109</t>
  </si>
  <si>
    <t>F11-WINTRAC</t>
  </si>
  <si>
    <t>1210104904010301</t>
  </si>
  <si>
    <t>F13-RHCS</t>
  </si>
  <si>
    <t>1210104904020307</t>
  </si>
  <si>
    <t>F08-TCI</t>
  </si>
  <si>
    <t>1210104906010110</t>
  </si>
  <si>
    <t>F11-PRESTIGE_JINDAL_CITY</t>
  </si>
  <si>
    <t>DOMESTIC</t>
  </si>
  <si>
    <t>1210104906010111</t>
  </si>
  <si>
    <t>F10-VASAVI</t>
  </si>
  <si>
    <t>1210104905020205</t>
  </si>
  <si>
    <t>F14-UNIVERSAL AIR</t>
  </si>
  <si>
    <t>1210104904010106</t>
  </si>
  <si>
    <t>F03-ARISHINAKUNTE</t>
  </si>
  <si>
    <t>1210104905010205</t>
  </si>
  <si>
    <t>F12-HUSKUR</t>
  </si>
  <si>
    <t>1210104905020206</t>
  </si>
  <si>
    <t>F13-LAKSHMIPURA</t>
  </si>
  <si>
    <t>1210104906010113</t>
  </si>
  <si>
    <t>F11-DASANAPURA</t>
  </si>
  <si>
    <t>1210104905010206</t>
  </si>
  <si>
    <t>F12-IKEA</t>
  </si>
  <si>
    <t>1210104906010112</t>
  </si>
  <si>
    <t>F02-ADARSHANAGARA</t>
  </si>
  <si>
    <t>1210104905010204</t>
  </si>
  <si>
    <t>RAMANAGAR</t>
  </si>
  <si>
    <t>MAGADI</t>
  </si>
  <si>
    <t>TAVAREKERE</t>
  </si>
  <si>
    <t>TAVAREKERE_66</t>
  </si>
  <si>
    <t>F04-BANASWADI</t>
  </si>
  <si>
    <t>1210105902010104</t>
  </si>
  <si>
    <t>ok</t>
  </si>
  <si>
    <t>F10-KITTANAHALLI</t>
  </si>
  <si>
    <t>1210105902010302</t>
  </si>
  <si>
    <t>F02-METEPALYA</t>
  </si>
  <si>
    <t>1210105902010102</t>
  </si>
  <si>
    <t>BMAZ NORTH</t>
  </si>
  <si>
    <t>BANGALORE NORTH</t>
  </si>
  <si>
    <t>PEENYA</t>
  </si>
  <si>
    <t>N5 SRS GATE</t>
  </si>
  <si>
    <t>WIDIA_66</t>
  </si>
  <si>
    <t>F08-ANCHEPALYA</t>
  </si>
  <si>
    <t>1120102906010304</t>
  </si>
  <si>
    <t>F11-JINDAL</t>
  </si>
  <si>
    <t>1120102906010102</t>
  </si>
  <si>
    <t>F03-BIEC</t>
  </si>
  <si>
    <t>1120102906010301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</si>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</sst>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FF0000"/>
      <name val="Calibri"/>
      <family val="2"/>
    </font>
    <font>
      <sz val="18"/>
      <color rgb="FF000000"/>
      <name val="Calibri"/>
    </font>
    <font>
      <sz val="2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24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2" fillId="4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/>
    <xf numFmtId="0" fontId="2" fillId="4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2" fontId="2" fillId="4" borderId="0" xfId="0" applyNumberFormat="1" applyFont="1" applyFill="1" applyAlignment="1" applyProtection="1"/>
    <xf numFmtId="0" fontId="3" fillId="4" borderId="0" xfId="0" applyNumberFormat="1" applyFont="1" applyFill="1" applyAlignment="1" applyProtection="1">
      <alignment horizontal="center"/>
    </xf>
    <xf numFmtId="0" fontId="3" fillId="4" borderId="0" xfId="0" applyNumberFormat="1" applyFont="1" applyFill="1" applyAlignment="1" applyProtection="1"/>
    <xf numFmtId="0" fontId="4" fillId="4" borderId="1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7" fillId="4" borderId="0" xfId="0" applyNumberFormat="1" applyFont="1" applyFill="1" applyAlignment="1" applyProtection="1"/>
    <xf numFmtId="0" fontId="6" fillId="4" borderId="0" xfId="0" applyNumberFormat="1" applyFont="1" applyFill="1" applyAlignment="1" applyProtection="1"/>
    <xf numFmtId="2" fontId="6" fillId="4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4" fillId="4" borderId="1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</cellXfs>
  <cellStyles count="1">
    <cellStyle name="Normal" xfId="0" builtinId="0"/>
  </cellStyles>
  <dxfs count="110">
    <dxf>
      <font>
        <strike val="0"/>
        <outline val="0"/>
        <shadow val="0"/>
        <u val="none"/>
        <vertAlign val="baseline"/>
        <sz val="20"/>
        <name val="Calibri"/>
        <scheme val="none"/>
      </font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20"/>
        <name val="Calibri"/>
        <scheme val="none"/>
      </font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2" formatCode="0.00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  <numFmt numFmtId="2" formatCode="0.00"/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20"/>
        <name val="Calibri"/>
        <scheme val="none"/>
      </font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20"/>
        <name val="Calibri"/>
        <scheme val="none"/>
      </font>
      <fill>
        <patternFill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  <dxf>
      <font>
        <strike val="0"/>
        <outline val="0"/>
        <shadow val="0"/>
        <u val="none"/>
        <vertAlign val="baseline"/>
        <sz val="18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8:AN80" totalsRowCount="1" headerRowDxfId="109" dataDxfId="108">
  <autoFilter ref="A8:AN79"/>
  <sortState ref="A9:AN79">
    <sortCondition ref="F8:F79"/>
  </sortState>
  <tableColumns count="40">
    <tableColumn id="1" name="SLNO" dataDxfId="107" totalsRowDxfId="106"/>
    <tableColumn id="2" name="ZONE" dataDxfId="105" totalsRowDxfId="104"/>
    <tableColumn id="3" name="CIRCLE" dataDxfId="103" totalsRowDxfId="102"/>
    <tableColumn id="4" name="DIVISION" dataDxfId="101" totalsRowDxfId="100"/>
    <tableColumn id="5" name="SUB DIVISION" dataDxfId="99" totalsRowDxfId="98"/>
    <tableColumn id="6" name="STATION NAME" dataDxfId="97" totalsRowDxfId="96"/>
    <tableColumn id="7" name="FEEDER OWNER" dataDxfId="95" totalsRowDxfId="94"/>
    <tableColumn id="8" name="FEEDER INDEX" dataDxfId="93" totalsRowDxfId="92"/>
    <tableColumn id="9" name="FEEDER NAME" dataDxfId="91" totalsRowDxfId="90"/>
    <tableColumn id="10" name="FEEDER TYPE" dataDxfId="89" totalsRowDxfId="88"/>
    <tableColumn id="11" name="FEEDER CODE" dataDxfId="87" totalsRowDxfId="86"/>
    <tableColumn id="12" name="NO OF INS" dataDxfId="85" totalsRowDxfId="84"/>
    <tableColumn id="13" name="NO OF ACTIVE INS" dataDxfId="83" totalsRowDxfId="82"/>
    <tableColumn id="14" name="NO OF INACTIVE INS" dataDxfId="81" totalsRowDxfId="80"/>
    <tableColumn id="15" name="IP SET INSTALLATION" dataDxfId="79" totalsRowDxfId="78"/>
    <tableColumn id="16" name="IP_UNBILLED" dataDxfId="77" totalsRowDxfId="76"/>
    <tableColumn id="17" name="IR" dataDxfId="75" totalsRowDxfId="74"/>
    <tableColumn id="18" name="FR" dataDxfId="73" totalsRowDxfId="72"/>
    <tableColumn id="19" name="MC" dataDxfId="71" totalsRowDxfId="70"/>
    <tableColumn id="20" name="METERCHANGE UNITS" dataDxfId="69" totalsRowDxfId="68"/>
    <tableColumn id="21" name="CONSUMPTION T=(Q-P)*R+S" dataDxfId="67" totalsRowDxfId="66"/>
    <tableColumn id="22" name="IMPORTED ENERGY" totalsRowFunction="custom" dataDxfId="65" totalsRowDxfId="64">
      <totalsRowFormula>SUM(V9:V79)</totalsRowFormula>
    </tableColumn>
    <tableColumn id="23" name="EXPORTED ENERGY" totalsRowFunction="custom" dataDxfId="63" totalsRowDxfId="62">
      <totalsRowFormula>SUM(W9:W79)</totalsRowFormula>
    </tableColumn>
    <tableColumn id="24" name="SRTPV CONSUMPTION" dataDxfId="61" totalsRowDxfId="60"/>
    <tableColumn id="39" name="Column1" dataDxfId="59" totalsRowDxfId="58">
      <calculatedColumnFormula>+Table1[[#This Row],[CONSUMPTION T=(Q-P)*R+S]]+Table1[[#This Row],[IMPORTED ENERGY]]-Table1[[#This Row],[EXPORTED ENERGY]]</calculatedColumnFormula>
    </tableColumn>
    <tableColumn id="25" name="NET CONSUMPTION X=T+U-V+W" dataDxfId="57" totalsRowDxfId="56"/>
    <tableColumn id="26" name="METERED SALES" dataDxfId="55" totalsRowDxfId="54"/>
    <tableColumn id="27" name="UNMETERED SALES" dataDxfId="53" totalsRowDxfId="52"/>
    <tableColumn id="28" name="TOTAL SALES AA=Y+Z" dataDxfId="51" totalsRowDxfId="50"/>
    <tableColumn id="40" name="Column2" dataDxfId="49" totalsRowDxfId="48">
      <calculatedColumnFormula>+((Table1[[#This Row],[Column1]]-Table1[[#This Row],[TOTAL SALES AA=Y+Z]])/Table1[[#This Row],[Column1]])*100</calculatedColumnFormula>
    </tableColumn>
    <tableColumn id="29" name="T AND D LOSS AB=(X-W/X)*100" dataDxfId="47" totalsRowDxfId="46"/>
    <tableColumn id="30" name="DEMAND" dataDxfId="45" totalsRowDxfId="44"/>
    <tableColumn id="31" name="COLLECTION" dataDxfId="43" totalsRowDxfId="42"/>
    <tableColumn id="32" name="BILLING EFFICIENCY AE=AA/X" dataDxfId="41" totalsRowDxfId="40"/>
    <tableColumn id="33" name="COLLECTION EFFICIENCY AF=AD/AC" dataDxfId="39" totalsRowDxfId="38"/>
    <tableColumn id="34" name="AT AND C LOSS AG=((1-AE*AF)*100" dataDxfId="37" totalsRowDxfId="36"/>
    <tableColumn id="35" name="REMARKS" dataDxfId="35" totalsRowDxfId="34"/>
    <tableColumn id="36" name="STATUS" dataDxfId="33" totalsRowDxfId="32"/>
    <tableColumn id="37" name="ENRTYTIME" dataDxfId="31" totalsRowDxfId="30"/>
    <tableColumn id="38" name="loc_code" dataDxfId="29" totalsRow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8:M80" totalsRowCount="1" headerRowDxfId="27" dataDxfId="26">
  <autoFilter ref="A8:M79"/>
  <sortState ref="A9:AN79">
    <sortCondition ref="F8:F79"/>
  </sortState>
  <tableColumns count="13">
    <tableColumn id="1" name="SLNO" dataDxfId="24" totalsRowDxfId="25"/>
    <tableColumn id="2" name="ZONE" dataDxfId="22" totalsRowDxfId="23"/>
    <tableColumn id="3" name="CIRCLE" dataDxfId="20" totalsRowDxfId="21"/>
    <tableColumn id="4" name="DIVISION" dataDxfId="18" totalsRowDxfId="19"/>
    <tableColumn id="5" name="SUB DIVISION" dataDxfId="16" totalsRowDxfId="17"/>
    <tableColumn id="6" name="STATION NAME" dataDxfId="14" totalsRowDxfId="15"/>
    <tableColumn id="7" name="FEEDER OWNER" dataDxfId="12" totalsRowDxfId="13"/>
    <tableColumn id="8" name="FEEDER INDEX" dataDxfId="10" totalsRowDxfId="11"/>
    <tableColumn id="9" name="FEEDER NAME" dataDxfId="8" totalsRowDxfId="9"/>
    <tableColumn id="10" name="FEEDER TYPE" dataDxfId="6" totalsRowDxfId="7"/>
    <tableColumn id="11" name="FEEDER CODE" dataDxfId="4" totalsRowDxfId="5"/>
    <tableColumn id="22" name="IMPORTED ENERGY" totalsRowFunction="custom" dataDxfId="2" totalsRowDxfId="3">
      <totalsRowFormula>SUM(L9:L79)</totalsRowFormula>
    </tableColumn>
    <tableColumn id="23" name="EXPORTED ENERGY" totalsRowFunction="custom" dataDxfId="0" totalsRowDxfId="1">
      <totalsRowFormula>SUM(M9:M79)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1"/>
  <sheetViews>
    <sheetView view="pageBreakPreview" topLeftCell="L1" zoomScale="60" zoomScaleNormal="100" workbookViewId="0">
      <selection activeCell="L1" sqref="A1:XFD1048576"/>
    </sheetView>
  </sheetViews>
  <sheetFormatPr defaultColWidth="13.42578125" defaultRowHeight="30.75" customHeight="1" x14ac:dyDescent="0.4"/>
  <cols>
    <col min="1" max="20" width="13.42578125" style="1"/>
    <col min="21" max="21" width="18.140625" style="1" customWidth="1"/>
    <col min="22" max="22" width="19.42578125" style="12" customWidth="1"/>
    <col min="23" max="23" width="23.7109375" style="12" customWidth="1"/>
    <col min="24" max="24" width="13.42578125" style="1"/>
    <col min="25" max="25" width="24.85546875" style="7" customWidth="1"/>
    <col min="26" max="26" width="18" style="1" customWidth="1"/>
    <col min="27" max="29" width="13.42578125" style="1"/>
    <col min="30" max="30" width="13.42578125" style="7"/>
    <col min="31" max="16384" width="13.42578125" style="1"/>
  </cols>
  <sheetData>
    <row r="1" spans="1:42" ht="30.75" customHeight="1" x14ac:dyDescent="0.35">
      <c r="A1" s="19" t="s">
        <v>0</v>
      </c>
      <c r="B1" s="19" t="s">
        <v>0</v>
      </c>
      <c r="C1" s="19" t="s">
        <v>0</v>
      </c>
      <c r="D1" s="19" t="s">
        <v>0</v>
      </c>
      <c r="E1" s="19" t="s">
        <v>0</v>
      </c>
      <c r="F1" s="19" t="s">
        <v>0</v>
      </c>
      <c r="G1" s="19" t="s">
        <v>0</v>
      </c>
      <c r="H1" s="19" t="s">
        <v>0</v>
      </c>
      <c r="I1" s="19" t="s">
        <v>0</v>
      </c>
      <c r="J1" s="19" t="s">
        <v>0</v>
      </c>
      <c r="K1" s="19" t="s">
        <v>0</v>
      </c>
      <c r="L1" s="19" t="s">
        <v>0</v>
      </c>
      <c r="M1" s="19" t="s">
        <v>0</v>
      </c>
      <c r="N1" s="19" t="s">
        <v>0</v>
      </c>
      <c r="O1" s="19" t="s">
        <v>0</v>
      </c>
      <c r="P1" s="19" t="s">
        <v>0</v>
      </c>
      <c r="Q1" s="19" t="s">
        <v>0</v>
      </c>
      <c r="R1" s="19" t="s">
        <v>0</v>
      </c>
      <c r="S1" s="19" t="s">
        <v>0</v>
      </c>
      <c r="T1" s="19" t="s">
        <v>0</v>
      </c>
      <c r="U1" s="19" t="s">
        <v>0</v>
      </c>
      <c r="V1" s="19" t="s">
        <v>0</v>
      </c>
      <c r="W1" s="19" t="s">
        <v>0</v>
      </c>
      <c r="X1" s="19" t="s">
        <v>0</v>
      </c>
      <c r="Y1" s="19"/>
      <c r="Z1" s="19" t="s">
        <v>0</v>
      </c>
      <c r="AA1" s="19" t="s">
        <v>0</v>
      </c>
      <c r="AB1" s="19" t="s">
        <v>0</v>
      </c>
      <c r="AC1" s="19" t="s">
        <v>0</v>
      </c>
      <c r="AD1" s="19"/>
      <c r="AE1" s="19" t="s">
        <v>0</v>
      </c>
      <c r="AF1" s="19" t="s">
        <v>0</v>
      </c>
      <c r="AG1" s="19" t="s">
        <v>0</v>
      </c>
      <c r="AH1" s="19" t="s">
        <v>0</v>
      </c>
      <c r="AI1" s="19" t="s">
        <v>0</v>
      </c>
      <c r="AJ1" s="19" t="s">
        <v>0</v>
      </c>
      <c r="AK1" s="19" t="s">
        <v>0</v>
      </c>
      <c r="AL1" s="19" t="s">
        <v>0</v>
      </c>
      <c r="AM1" s="19" t="s">
        <v>0</v>
      </c>
      <c r="AN1" s="19" t="s">
        <v>0</v>
      </c>
    </row>
    <row r="2" spans="1:42" ht="30.75" customHeight="1" x14ac:dyDescent="0.35">
      <c r="A2" s="19" t="s">
        <v>1</v>
      </c>
      <c r="B2" s="19" t="s">
        <v>1</v>
      </c>
      <c r="C2" s="19" t="s">
        <v>1</v>
      </c>
      <c r="D2" s="19" t="s">
        <v>1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19" t="s">
        <v>1</v>
      </c>
      <c r="L2" s="19" t="s">
        <v>1</v>
      </c>
      <c r="M2" s="19" t="s">
        <v>1</v>
      </c>
      <c r="N2" s="19" t="s">
        <v>1</v>
      </c>
      <c r="O2" s="19" t="s">
        <v>1</v>
      </c>
      <c r="P2" s="19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/>
      <c r="Z2" s="19" t="s">
        <v>1</v>
      </c>
      <c r="AA2" s="19" t="s">
        <v>1</v>
      </c>
      <c r="AB2" s="19" t="s">
        <v>1</v>
      </c>
      <c r="AC2" s="19" t="s">
        <v>1</v>
      </c>
      <c r="AD2" s="19"/>
      <c r="AE2" s="19" t="s">
        <v>1</v>
      </c>
      <c r="AF2" s="19" t="s">
        <v>1</v>
      </c>
      <c r="AG2" s="19" t="s">
        <v>1</v>
      </c>
      <c r="AH2" s="19" t="s">
        <v>1</v>
      </c>
      <c r="AI2" s="19" t="s">
        <v>1</v>
      </c>
      <c r="AJ2" s="19" t="s">
        <v>1</v>
      </c>
      <c r="AK2" s="19" t="s">
        <v>1</v>
      </c>
      <c r="AL2" s="19" t="s">
        <v>1</v>
      </c>
      <c r="AM2" s="19" t="s">
        <v>1</v>
      </c>
      <c r="AN2" s="19" t="s">
        <v>1</v>
      </c>
    </row>
    <row r="3" spans="1:42" ht="30.75" customHeight="1" x14ac:dyDescent="0.35">
      <c r="A3" s="19" t="s">
        <v>2</v>
      </c>
      <c r="B3" s="19" t="s">
        <v>2</v>
      </c>
      <c r="C3" s="19" t="s">
        <v>2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2</v>
      </c>
      <c r="M3" s="19" t="s">
        <v>2</v>
      </c>
      <c r="N3" s="19" t="s">
        <v>2</v>
      </c>
      <c r="O3" s="19" t="s">
        <v>2</v>
      </c>
      <c r="P3" s="19" t="s">
        <v>2</v>
      </c>
      <c r="Q3" s="19" t="s">
        <v>2</v>
      </c>
      <c r="R3" s="19" t="s">
        <v>2</v>
      </c>
      <c r="S3" s="19" t="s">
        <v>2</v>
      </c>
      <c r="T3" s="19" t="s">
        <v>2</v>
      </c>
      <c r="U3" s="19" t="s">
        <v>2</v>
      </c>
      <c r="V3" s="19" t="s">
        <v>2</v>
      </c>
      <c r="W3" s="19" t="s">
        <v>2</v>
      </c>
      <c r="X3" s="19" t="s">
        <v>2</v>
      </c>
      <c r="Y3" s="19"/>
      <c r="Z3" s="19" t="s">
        <v>2</v>
      </c>
      <c r="AA3" s="19" t="s">
        <v>2</v>
      </c>
      <c r="AB3" s="19" t="s">
        <v>2</v>
      </c>
      <c r="AC3" s="19" t="s">
        <v>2</v>
      </c>
      <c r="AD3" s="19"/>
      <c r="AE3" s="19" t="s">
        <v>2</v>
      </c>
      <c r="AF3" s="19" t="s">
        <v>2</v>
      </c>
      <c r="AG3" s="19" t="s">
        <v>2</v>
      </c>
      <c r="AH3" s="19" t="s">
        <v>2</v>
      </c>
      <c r="AI3" s="19" t="s">
        <v>2</v>
      </c>
      <c r="AJ3" s="19" t="s">
        <v>2</v>
      </c>
      <c r="AK3" s="19" t="s">
        <v>2</v>
      </c>
      <c r="AL3" s="19" t="s">
        <v>2</v>
      </c>
      <c r="AM3" s="19" t="s">
        <v>2</v>
      </c>
      <c r="AN3" s="19" t="s">
        <v>2</v>
      </c>
    </row>
    <row r="4" spans="1:42" ht="30.75" customHeight="1" x14ac:dyDescent="0.4">
      <c r="A4" s="2"/>
      <c r="B4" s="22" t="s">
        <v>3</v>
      </c>
      <c r="C4" s="23" t="s">
        <v>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"/>
      <c r="W4" s="11"/>
      <c r="X4" s="2"/>
      <c r="Y4" s="5"/>
      <c r="Z4" s="2"/>
      <c r="AA4" s="2"/>
      <c r="AB4" s="2"/>
      <c r="AC4" s="2"/>
      <c r="AD4" s="5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2" ht="30.75" customHeight="1" x14ac:dyDescent="0.4">
      <c r="A5" s="2"/>
      <c r="B5" s="22" t="s">
        <v>5</v>
      </c>
      <c r="C5" s="22" t="s">
        <v>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1"/>
      <c r="W5" s="11"/>
      <c r="X5" s="2"/>
      <c r="Y5" s="5"/>
      <c r="Z5" s="2"/>
      <c r="AA5" s="2"/>
      <c r="AB5" s="2"/>
      <c r="AC5" s="2"/>
      <c r="AD5" s="5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2" ht="30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X6" s="6"/>
      <c r="Z6" s="6"/>
      <c r="AA6" s="6"/>
      <c r="AB6" s="6"/>
      <c r="AC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2" ht="30.75" customHeight="1" x14ac:dyDescent="0.4">
      <c r="A7" s="20"/>
      <c r="B7" s="20" t="s">
        <v>7</v>
      </c>
      <c r="C7" s="20" t="s">
        <v>8</v>
      </c>
      <c r="D7" s="20" t="s">
        <v>9</v>
      </c>
      <c r="E7" s="20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0" t="s">
        <v>20</v>
      </c>
      <c r="P7" s="20" t="s">
        <v>21</v>
      </c>
      <c r="Q7" s="20" t="s">
        <v>22</v>
      </c>
      <c r="R7" s="20" t="s">
        <v>23</v>
      </c>
      <c r="S7" s="20" t="s">
        <v>24</v>
      </c>
      <c r="T7" s="20" t="s">
        <v>25</v>
      </c>
      <c r="U7" s="20" t="s">
        <v>26</v>
      </c>
      <c r="V7" s="21" t="s">
        <v>27</v>
      </c>
      <c r="W7" s="21" t="s">
        <v>28</v>
      </c>
      <c r="X7" s="20" t="s">
        <v>29</v>
      </c>
      <c r="Y7" s="9"/>
      <c r="Z7" s="20" t="s">
        <v>30</v>
      </c>
      <c r="AA7" s="20" t="s">
        <v>31</v>
      </c>
      <c r="AB7" s="20" t="s">
        <v>32</v>
      </c>
      <c r="AC7" s="20" t="s">
        <v>33</v>
      </c>
      <c r="AD7" s="9"/>
      <c r="AE7" s="20" t="s">
        <v>34</v>
      </c>
      <c r="AF7" s="20" t="s">
        <v>35</v>
      </c>
      <c r="AG7" s="20" t="s">
        <v>36</v>
      </c>
      <c r="AH7" s="20" t="s">
        <v>37</v>
      </c>
      <c r="AI7" s="19" t="s">
        <v>38</v>
      </c>
      <c r="AJ7" s="19" t="s">
        <v>39</v>
      </c>
      <c r="AK7" s="19" t="s">
        <v>40</v>
      </c>
      <c r="AL7" s="19" t="s">
        <v>41</v>
      </c>
      <c r="AM7" s="19" t="s">
        <v>42</v>
      </c>
      <c r="AN7" s="19" t="s">
        <v>43</v>
      </c>
    </row>
    <row r="8" spans="1:42" ht="30.75" customHeight="1" x14ac:dyDescent="0.4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50</v>
      </c>
      <c r="H8" s="1" t="s">
        <v>51</v>
      </c>
      <c r="I8" s="1" t="s">
        <v>52</v>
      </c>
      <c r="J8" s="1" t="s">
        <v>53</v>
      </c>
      <c r="K8" s="1" t="s">
        <v>54</v>
      </c>
      <c r="L8" s="1" t="s">
        <v>55</v>
      </c>
      <c r="M8" s="1" t="s">
        <v>56</v>
      </c>
      <c r="N8" s="1" t="s">
        <v>57</v>
      </c>
      <c r="O8" s="1" t="s">
        <v>58</v>
      </c>
      <c r="P8" s="1" t="s">
        <v>59</v>
      </c>
      <c r="Q8" s="1" t="s">
        <v>60</v>
      </c>
      <c r="R8" s="1" t="s">
        <v>61</v>
      </c>
      <c r="S8" s="1" t="s">
        <v>62</v>
      </c>
      <c r="T8" s="1" t="s">
        <v>63</v>
      </c>
      <c r="U8" s="1" t="s">
        <v>64</v>
      </c>
      <c r="V8" s="14" t="s">
        <v>65</v>
      </c>
      <c r="W8" s="14" t="s">
        <v>66</v>
      </c>
      <c r="X8" s="1" t="s">
        <v>67</v>
      </c>
      <c r="Y8" s="7" t="s">
        <v>248</v>
      </c>
      <c r="Z8" s="1" t="s">
        <v>68</v>
      </c>
      <c r="AA8" s="1" t="s">
        <v>69</v>
      </c>
      <c r="AB8" s="1" t="s">
        <v>70</v>
      </c>
      <c r="AC8" s="1" t="s">
        <v>71</v>
      </c>
      <c r="AD8" s="7" t="s">
        <v>249</v>
      </c>
      <c r="AE8" s="1" t="s">
        <v>72</v>
      </c>
      <c r="AF8" s="1" t="s">
        <v>73</v>
      </c>
      <c r="AG8" s="1" t="s">
        <v>74</v>
      </c>
      <c r="AH8" s="1" t="s">
        <v>75</v>
      </c>
      <c r="AI8" s="1" t="s">
        <v>76</v>
      </c>
      <c r="AJ8" s="1" t="s">
        <v>77</v>
      </c>
      <c r="AK8" s="1" t="s">
        <v>78</v>
      </c>
      <c r="AL8" s="1" t="s">
        <v>79</v>
      </c>
      <c r="AM8" s="1" t="s">
        <v>80</v>
      </c>
      <c r="AN8" s="1" t="s">
        <v>81</v>
      </c>
    </row>
    <row r="9" spans="1:42" ht="30.75" customHeight="1" x14ac:dyDescent="0.4">
      <c r="A9" s="1">
        <v>70</v>
      </c>
      <c r="B9" s="1" t="s">
        <v>82</v>
      </c>
      <c r="C9" s="1" t="s">
        <v>83</v>
      </c>
      <c r="D9" s="1" t="s">
        <v>84</v>
      </c>
      <c r="E9" s="1" t="s">
        <v>84</v>
      </c>
      <c r="F9" s="1" t="s">
        <v>109</v>
      </c>
      <c r="G9" s="1" t="s">
        <v>84</v>
      </c>
      <c r="I9" s="1" t="s">
        <v>224</v>
      </c>
      <c r="J9" s="1" t="s">
        <v>87</v>
      </c>
      <c r="K9" s="1" t="s">
        <v>225</v>
      </c>
      <c r="L9" s="1">
        <v>10506</v>
      </c>
      <c r="M9" s="1">
        <v>8289</v>
      </c>
      <c r="N9" s="1">
        <v>2217</v>
      </c>
      <c r="O9" s="1">
        <v>112</v>
      </c>
      <c r="P9" s="1">
        <v>0</v>
      </c>
      <c r="Q9" s="1">
        <v>10714.7</v>
      </c>
      <c r="R9" s="1">
        <v>10864.9</v>
      </c>
      <c r="S9" s="1">
        <v>2000</v>
      </c>
      <c r="T9" s="1">
        <v>0</v>
      </c>
      <c r="U9" s="1">
        <v>300400</v>
      </c>
      <c r="V9" s="12">
        <v>1000000</v>
      </c>
      <c r="W9" s="12">
        <v>0</v>
      </c>
      <c r="X9" s="1">
        <v>0</v>
      </c>
      <c r="Y9" s="7">
        <f>+Table1[[#This Row],[CONSUMPTION T=(Q-P)*R+S]]+Table1[[#This Row],[IMPORTED ENERGY]]-Table1[[#This Row],[EXPORTED ENERGY]]</f>
        <v>1300400</v>
      </c>
      <c r="Z9" s="1">
        <v>300400</v>
      </c>
      <c r="AA9" s="1">
        <v>1061916.6499999999</v>
      </c>
      <c r="AB9" s="1">
        <v>120921.92</v>
      </c>
      <c r="AC9" s="1">
        <v>1182838.57</v>
      </c>
      <c r="AD9" s="10">
        <f>+((Table1[[#This Row],[Column1]]-Table1[[#This Row],[TOTAL SALES AA=Y+Z]])/Table1[[#This Row],[Column1]])*100</f>
        <v>9.0404052599200195</v>
      </c>
      <c r="AE9" s="1">
        <v>-293.75</v>
      </c>
      <c r="AF9" s="1">
        <v>11708031.220000001</v>
      </c>
      <c r="AG9" s="1">
        <v>11988722.4</v>
      </c>
      <c r="AH9" s="1">
        <v>3.9375</v>
      </c>
      <c r="AI9" s="1">
        <v>1.024</v>
      </c>
      <c r="AJ9" s="1">
        <v>-300.8</v>
      </c>
      <c r="AM9" s="1" t="s">
        <v>89</v>
      </c>
      <c r="AN9" s="1">
        <v>11121</v>
      </c>
      <c r="AP9" s="1">
        <f>+Table1[[#This Row],[Column1]]-Table1[[#This Row],[TOTAL SALES AA=Y+Z]]</f>
        <v>117561.42999999993</v>
      </c>
    </row>
    <row r="10" spans="1:42" ht="30.75" customHeight="1" x14ac:dyDescent="0.4">
      <c r="A10" s="1">
        <v>65</v>
      </c>
      <c r="B10" s="1" t="s">
        <v>82</v>
      </c>
      <c r="C10" s="1" t="s">
        <v>83</v>
      </c>
      <c r="D10" s="1" t="s">
        <v>84</v>
      </c>
      <c r="E10" s="1" t="s">
        <v>84</v>
      </c>
      <c r="F10" s="1" t="s">
        <v>109</v>
      </c>
      <c r="G10" s="1" t="s">
        <v>84</v>
      </c>
      <c r="I10" s="1" t="s">
        <v>214</v>
      </c>
      <c r="J10" s="1" t="s">
        <v>87</v>
      </c>
      <c r="K10" s="1" t="s">
        <v>215</v>
      </c>
      <c r="L10" s="1">
        <v>3465</v>
      </c>
      <c r="M10" s="1">
        <v>2944</v>
      </c>
      <c r="N10" s="1">
        <v>521</v>
      </c>
      <c r="O10" s="1">
        <v>71</v>
      </c>
      <c r="P10" s="1">
        <v>0</v>
      </c>
      <c r="Q10" s="1">
        <v>6921.1</v>
      </c>
      <c r="R10" s="1">
        <v>7494.7</v>
      </c>
      <c r="S10" s="1">
        <v>2000</v>
      </c>
      <c r="T10" s="1">
        <v>0</v>
      </c>
      <c r="U10" s="1">
        <v>1147200</v>
      </c>
      <c r="V10" s="12">
        <v>0</v>
      </c>
      <c r="W10" s="12">
        <v>319000</v>
      </c>
      <c r="X10" s="1">
        <v>0</v>
      </c>
      <c r="Y10" s="7">
        <f>+Table1[[#This Row],[CONSUMPTION T=(Q-P)*R+S]]+Table1[[#This Row],[IMPORTED ENERGY]]-Table1[[#This Row],[EXPORTED ENERGY]]</f>
        <v>828200</v>
      </c>
      <c r="Z10" s="1">
        <v>1147200</v>
      </c>
      <c r="AA10" s="1">
        <v>676322.88</v>
      </c>
      <c r="AB10" s="1">
        <v>76655.86</v>
      </c>
      <c r="AC10" s="1">
        <v>752978.74</v>
      </c>
      <c r="AD10" s="10">
        <f>+((Table1[[#This Row],[Column1]]-Table1[[#This Row],[TOTAL SALES AA=Y+Z]])/Table1[[#This Row],[Column1]])*100</f>
        <v>9.0824993962810918</v>
      </c>
      <c r="AE10" s="1">
        <v>34.36</v>
      </c>
      <c r="AF10" s="1">
        <v>7135598.04</v>
      </c>
      <c r="AG10" s="1">
        <v>7210799.0700000003</v>
      </c>
      <c r="AH10" s="1">
        <v>0.65639999999999998</v>
      </c>
      <c r="AI10" s="1">
        <v>1.0105</v>
      </c>
      <c r="AJ10" s="1">
        <v>34.72</v>
      </c>
      <c r="AM10" s="1" t="s">
        <v>89</v>
      </c>
      <c r="AN10" s="1">
        <v>11121</v>
      </c>
      <c r="AP10" s="1">
        <f>+Table1[[#This Row],[Column1]]-Table1[[#This Row],[TOTAL SALES AA=Y+Z]]</f>
        <v>75221.260000000009</v>
      </c>
    </row>
    <row r="11" spans="1:42" ht="30.75" customHeight="1" x14ac:dyDescent="0.4">
      <c r="A11" s="1">
        <v>51</v>
      </c>
      <c r="B11" s="1" t="s">
        <v>82</v>
      </c>
      <c r="C11" s="1" t="s">
        <v>83</v>
      </c>
      <c r="D11" s="1" t="s">
        <v>84</v>
      </c>
      <c r="E11" s="1" t="s">
        <v>84</v>
      </c>
      <c r="F11" s="1" t="s">
        <v>109</v>
      </c>
      <c r="G11" s="1" t="s">
        <v>84</v>
      </c>
      <c r="I11" s="1" t="s">
        <v>187</v>
      </c>
      <c r="J11" s="1" t="s">
        <v>87</v>
      </c>
      <c r="K11" s="1" t="s">
        <v>188</v>
      </c>
      <c r="L11" s="1">
        <v>8115</v>
      </c>
      <c r="M11" s="1">
        <v>7201</v>
      </c>
      <c r="N11" s="1">
        <v>914</v>
      </c>
      <c r="O11" s="1">
        <v>109</v>
      </c>
      <c r="P11" s="1">
        <v>0</v>
      </c>
      <c r="Q11" s="1">
        <v>21279.599999999999</v>
      </c>
      <c r="R11" s="1">
        <v>21356.400000000001</v>
      </c>
      <c r="S11" s="1">
        <v>2000</v>
      </c>
      <c r="T11" s="1">
        <v>0</v>
      </c>
      <c r="U11" s="1">
        <v>153600</v>
      </c>
      <c r="V11" s="12">
        <v>835000</v>
      </c>
      <c r="W11" s="12">
        <v>0</v>
      </c>
      <c r="X11" s="1">
        <v>0</v>
      </c>
      <c r="Y11" s="7">
        <f>+Table1[[#This Row],[CONSUMPTION T=(Q-P)*R+S]]+Table1[[#This Row],[IMPORTED ENERGY]]-Table1[[#This Row],[EXPORTED ENERGY]]</f>
        <v>988600</v>
      </c>
      <c r="Z11" s="1">
        <v>153600</v>
      </c>
      <c r="AA11" s="1">
        <v>779519.25</v>
      </c>
      <c r="AB11" s="1">
        <v>117682.94</v>
      </c>
      <c r="AC11" s="1">
        <v>897202.19</v>
      </c>
      <c r="AD11" s="10">
        <f>+((Table1[[#This Row],[Column1]]-Table1[[#This Row],[TOTAL SALES AA=Y+Z]])/Table1[[#This Row],[Column1]])*100</f>
        <v>9.2451760064738071</v>
      </c>
      <c r="AE11" s="1">
        <v>-484.12</v>
      </c>
      <c r="AF11" s="1">
        <v>8972064.7699999996</v>
      </c>
      <c r="AG11" s="1">
        <v>8187206.7699999996</v>
      </c>
      <c r="AH11" s="1">
        <v>5.8411999999999997</v>
      </c>
      <c r="AI11" s="1">
        <v>0.91249999999999998</v>
      </c>
      <c r="AJ11" s="1">
        <v>-441.76</v>
      </c>
      <c r="AM11" s="1" t="s">
        <v>89</v>
      </c>
      <c r="AN11" s="1">
        <v>11121</v>
      </c>
      <c r="AP11" s="1">
        <f>+Table1[[#This Row],[Column1]]-Table1[[#This Row],[TOTAL SALES AA=Y+Z]]</f>
        <v>91397.810000000056</v>
      </c>
    </row>
    <row r="12" spans="1:42" ht="30.75" customHeight="1" x14ac:dyDescent="0.4">
      <c r="A12" s="1">
        <v>43</v>
      </c>
      <c r="B12" s="1" t="s">
        <v>82</v>
      </c>
      <c r="C12" s="1" t="s">
        <v>83</v>
      </c>
      <c r="D12" s="1" t="s">
        <v>84</v>
      </c>
      <c r="E12" s="1" t="s">
        <v>84</v>
      </c>
      <c r="F12" s="1" t="s">
        <v>109</v>
      </c>
      <c r="G12" s="1" t="s">
        <v>84</v>
      </c>
      <c r="I12" s="1" t="s">
        <v>171</v>
      </c>
      <c r="J12" s="1" t="s">
        <v>87</v>
      </c>
      <c r="K12" s="1" t="s">
        <v>172</v>
      </c>
      <c r="L12" s="1">
        <v>7789</v>
      </c>
      <c r="M12" s="1">
        <v>3529</v>
      </c>
      <c r="N12" s="1">
        <v>4260</v>
      </c>
      <c r="O12" s="1">
        <v>726</v>
      </c>
      <c r="P12" s="1">
        <v>0</v>
      </c>
      <c r="Q12" s="1">
        <v>40900.9</v>
      </c>
      <c r="R12" s="1">
        <v>41545.300000000003</v>
      </c>
      <c r="S12" s="1">
        <v>2000</v>
      </c>
      <c r="T12" s="1">
        <v>0</v>
      </c>
      <c r="U12" s="1">
        <v>1288800</v>
      </c>
      <c r="V12" s="12">
        <v>880000</v>
      </c>
      <c r="W12" s="12">
        <v>0</v>
      </c>
      <c r="X12" s="1">
        <v>0</v>
      </c>
      <c r="Y12" s="7">
        <f>+Table1[[#This Row],[CONSUMPTION T=(Q-P)*R+S]]+Table1[[#This Row],[IMPORTED ENERGY]]-Table1[[#This Row],[EXPORTED ENERGY]]</f>
        <v>2168800</v>
      </c>
      <c r="Z12" s="1">
        <v>1288800</v>
      </c>
      <c r="AA12" s="1">
        <v>1183522.8500000001</v>
      </c>
      <c r="AB12" s="1">
        <v>783833.16</v>
      </c>
      <c r="AC12" s="1">
        <v>1967356.01</v>
      </c>
      <c r="AD12" s="10">
        <f>+((Table1[[#This Row],[Column1]]-Table1[[#This Row],[TOTAL SALES AA=Y+Z]])/Table1[[#This Row],[Column1]])*100</f>
        <v>9.2882695499815568</v>
      </c>
      <c r="AE12" s="1">
        <v>-52.65</v>
      </c>
      <c r="AF12" s="1">
        <v>19161988.940000001</v>
      </c>
      <c r="AG12" s="1">
        <v>18436335.719999999</v>
      </c>
      <c r="AH12" s="1">
        <v>1.5265</v>
      </c>
      <c r="AI12" s="1">
        <v>0.96209999999999996</v>
      </c>
      <c r="AJ12" s="1">
        <v>-50.65</v>
      </c>
      <c r="AM12" s="1" t="s">
        <v>89</v>
      </c>
      <c r="AN12" s="1">
        <v>11121</v>
      </c>
      <c r="AP12" s="1">
        <f>+Table1[[#This Row],[Column1]]-Table1[[#This Row],[TOTAL SALES AA=Y+Z]]</f>
        <v>201443.99</v>
      </c>
    </row>
    <row r="13" spans="1:42" ht="30.75" customHeight="1" x14ac:dyDescent="0.4">
      <c r="A13" s="1">
        <v>42</v>
      </c>
      <c r="B13" s="1" t="s">
        <v>82</v>
      </c>
      <c r="C13" s="1" t="s">
        <v>83</v>
      </c>
      <c r="D13" s="1" t="s">
        <v>84</v>
      </c>
      <c r="E13" s="1" t="s">
        <v>84</v>
      </c>
      <c r="F13" s="1" t="s">
        <v>109</v>
      </c>
      <c r="G13" s="1" t="s">
        <v>84</v>
      </c>
      <c r="I13" s="1" t="s">
        <v>169</v>
      </c>
      <c r="J13" s="1" t="s">
        <v>87</v>
      </c>
      <c r="K13" s="1" t="s">
        <v>170</v>
      </c>
      <c r="L13" s="1">
        <v>5142</v>
      </c>
      <c r="M13" s="1">
        <v>4508</v>
      </c>
      <c r="N13" s="1">
        <v>634</v>
      </c>
      <c r="O13" s="1">
        <v>35</v>
      </c>
      <c r="P13" s="1">
        <v>0</v>
      </c>
      <c r="Q13" s="1">
        <v>43161.599999999999</v>
      </c>
      <c r="R13" s="1">
        <v>43730.6</v>
      </c>
      <c r="S13" s="1">
        <v>2000</v>
      </c>
      <c r="T13" s="1">
        <v>0</v>
      </c>
      <c r="U13" s="1">
        <v>1138000</v>
      </c>
      <c r="V13" s="12">
        <v>0</v>
      </c>
      <c r="W13" s="12">
        <v>155000</v>
      </c>
      <c r="X13" s="1">
        <v>0</v>
      </c>
      <c r="Y13" s="7">
        <f>+Table1[[#This Row],[CONSUMPTION T=(Q-P)*R+S]]+Table1[[#This Row],[IMPORTED ENERGY]]-Table1[[#This Row],[EXPORTED ENERGY]]</f>
        <v>983000</v>
      </c>
      <c r="Z13" s="1">
        <v>1138000</v>
      </c>
      <c r="AA13" s="1">
        <v>853879.4</v>
      </c>
      <c r="AB13" s="1">
        <v>37358.44</v>
      </c>
      <c r="AC13" s="1">
        <v>891237.84</v>
      </c>
      <c r="AD13" s="10">
        <f>+((Table1[[#This Row],[Column1]]-Table1[[#This Row],[TOTAL SALES AA=Y+Z]])/Table1[[#This Row],[Column1]])*100</f>
        <v>9.3349094608341847</v>
      </c>
      <c r="AE13" s="1">
        <v>21.68</v>
      </c>
      <c r="AF13" s="1">
        <v>9079427.6899999995</v>
      </c>
      <c r="AG13" s="1">
        <v>8965646.1899999995</v>
      </c>
      <c r="AH13" s="1">
        <v>0.78320000000000001</v>
      </c>
      <c r="AI13" s="1">
        <v>0.98750000000000004</v>
      </c>
      <c r="AJ13" s="1">
        <v>21.41</v>
      </c>
      <c r="AM13" s="1" t="s">
        <v>89</v>
      </c>
      <c r="AN13" s="1">
        <v>11121</v>
      </c>
      <c r="AP13" s="1">
        <f>+Table1[[#This Row],[Column1]]-Table1[[#This Row],[TOTAL SALES AA=Y+Z]]</f>
        <v>91762.160000000033</v>
      </c>
    </row>
    <row r="14" spans="1:42" ht="30.75" customHeight="1" x14ac:dyDescent="0.4">
      <c r="A14" s="1">
        <v>40</v>
      </c>
      <c r="B14" s="1" t="s">
        <v>82</v>
      </c>
      <c r="C14" s="1" t="s">
        <v>83</v>
      </c>
      <c r="D14" s="1" t="s">
        <v>84</v>
      </c>
      <c r="E14" s="1" t="s">
        <v>84</v>
      </c>
      <c r="F14" s="1" t="s">
        <v>109</v>
      </c>
      <c r="G14" s="1" t="s">
        <v>84</v>
      </c>
      <c r="I14" s="1" t="s">
        <v>165</v>
      </c>
      <c r="J14" s="1" t="s">
        <v>87</v>
      </c>
      <c r="K14" s="1" t="s">
        <v>166</v>
      </c>
      <c r="L14" s="1">
        <v>3512</v>
      </c>
      <c r="M14" s="1">
        <v>3171</v>
      </c>
      <c r="N14" s="1">
        <v>341</v>
      </c>
      <c r="O14" s="1">
        <v>1</v>
      </c>
      <c r="P14" s="1">
        <v>0</v>
      </c>
      <c r="Q14" s="1">
        <v>53029.5</v>
      </c>
      <c r="R14" s="1">
        <v>53594.400000000001</v>
      </c>
      <c r="S14" s="1">
        <v>2000</v>
      </c>
      <c r="T14" s="1">
        <v>0</v>
      </c>
      <c r="U14" s="1">
        <v>1129800</v>
      </c>
      <c r="V14" s="12">
        <v>90000</v>
      </c>
      <c r="W14" s="12">
        <v>0</v>
      </c>
      <c r="X14" s="1">
        <v>0</v>
      </c>
      <c r="Y14" s="7">
        <f>+Table1[[#This Row],[CONSUMPTION T=(Q-P)*R+S]]+Table1[[#This Row],[IMPORTED ENERGY]]-Table1[[#This Row],[EXPORTED ENERGY]]</f>
        <v>1219800</v>
      </c>
      <c r="Z14" s="1">
        <v>1129800</v>
      </c>
      <c r="AA14" s="1">
        <v>1107906</v>
      </c>
      <c r="AB14" s="1">
        <v>1079.6600000000001</v>
      </c>
      <c r="AC14" s="1">
        <v>1108985.6599999999</v>
      </c>
      <c r="AD14" s="10">
        <f>+((Table1[[#This Row],[Column1]]-Table1[[#This Row],[TOTAL SALES AA=Y+Z]])/Table1[[#This Row],[Column1]])*100</f>
        <v>9.0846319068699852</v>
      </c>
      <c r="AE14" s="1">
        <v>1.84</v>
      </c>
      <c r="AF14" s="1">
        <v>11092467.9</v>
      </c>
      <c r="AG14" s="1">
        <v>9961894.7699999996</v>
      </c>
      <c r="AH14" s="1">
        <v>0.98160000000000003</v>
      </c>
      <c r="AI14" s="1">
        <v>0.89810000000000001</v>
      </c>
      <c r="AJ14" s="1">
        <v>1.65</v>
      </c>
      <c r="AM14" s="1" t="s">
        <v>89</v>
      </c>
      <c r="AN14" s="1">
        <v>11121</v>
      </c>
      <c r="AP14" s="1">
        <f>+Table1[[#This Row],[Column1]]-Table1[[#This Row],[TOTAL SALES AA=Y+Z]]</f>
        <v>110814.34000000008</v>
      </c>
    </row>
    <row r="15" spans="1:42" ht="30.75" customHeight="1" x14ac:dyDescent="0.4">
      <c r="A15" s="1">
        <v>41</v>
      </c>
      <c r="B15" s="1" t="s">
        <v>82</v>
      </c>
      <c r="C15" s="1" t="s">
        <v>83</v>
      </c>
      <c r="D15" s="1" t="s">
        <v>84</v>
      </c>
      <c r="E15" s="1" t="s">
        <v>84</v>
      </c>
      <c r="F15" s="1" t="s">
        <v>109</v>
      </c>
      <c r="G15" s="1" t="s">
        <v>84</v>
      </c>
      <c r="I15" s="1" t="s">
        <v>167</v>
      </c>
      <c r="J15" s="1" t="s">
        <v>87</v>
      </c>
      <c r="K15" s="1" t="s">
        <v>168</v>
      </c>
      <c r="L15" s="1">
        <v>6006</v>
      </c>
      <c r="M15" s="1">
        <v>5518</v>
      </c>
      <c r="N15" s="1">
        <v>488</v>
      </c>
      <c r="O15" s="1">
        <v>176</v>
      </c>
      <c r="P15" s="1">
        <v>0</v>
      </c>
      <c r="Q15" s="1">
        <v>48962.7</v>
      </c>
      <c r="R15" s="1">
        <v>49405.1</v>
      </c>
      <c r="S15" s="1">
        <v>2000</v>
      </c>
      <c r="T15" s="1">
        <v>0</v>
      </c>
      <c r="U15" s="1">
        <v>884800</v>
      </c>
      <c r="V15" s="12">
        <v>620000</v>
      </c>
      <c r="W15" s="12">
        <v>0</v>
      </c>
      <c r="X15" s="1">
        <v>0</v>
      </c>
      <c r="Y15" s="7">
        <f>+Table1[[#This Row],[CONSUMPTION T=(Q-P)*R+S]]+Table1[[#This Row],[IMPORTED ENERGY]]-Table1[[#This Row],[EXPORTED ENERGY]]</f>
        <v>1504800</v>
      </c>
      <c r="Z15" s="1">
        <v>884800</v>
      </c>
      <c r="AA15" s="1">
        <v>1177523.6599999999</v>
      </c>
      <c r="AB15" s="1">
        <v>190020.16</v>
      </c>
      <c r="AC15" s="1">
        <v>1367543.82</v>
      </c>
      <c r="AD15" s="10">
        <f>+((Table1[[#This Row],[Column1]]-Table1[[#This Row],[TOTAL SALES AA=Y+Z]])/Table1[[#This Row],[Column1]])*100</f>
        <v>9.1212240829346047</v>
      </c>
      <c r="AE15" s="1">
        <v>-54.56</v>
      </c>
      <c r="AF15" s="1">
        <v>13058793.199999999</v>
      </c>
      <c r="AG15" s="1">
        <v>12417753.84</v>
      </c>
      <c r="AH15" s="1">
        <v>1.5456000000000001</v>
      </c>
      <c r="AI15" s="1">
        <v>0.95089999999999997</v>
      </c>
      <c r="AJ15" s="1">
        <v>-51.88</v>
      </c>
      <c r="AM15" s="1" t="s">
        <v>89</v>
      </c>
      <c r="AN15" s="1">
        <v>11121</v>
      </c>
      <c r="AP15" s="1">
        <f>+Table1[[#This Row],[Column1]]-Table1[[#This Row],[TOTAL SALES AA=Y+Z]]</f>
        <v>137256.17999999993</v>
      </c>
    </row>
    <row r="16" spans="1:42" ht="30.75" customHeight="1" x14ac:dyDescent="0.4">
      <c r="A16" s="1">
        <v>52</v>
      </c>
      <c r="B16" s="1" t="s">
        <v>82</v>
      </c>
      <c r="C16" s="1" t="s">
        <v>83</v>
      </c>
      <c r="D16" s="1" t="s">
        <v>84</v>
      </c>
      <c r="E16" s="1" t="s">
        <v>84</v>
      </c>
      <c r="F16" s="1" t="s">
        <v>109</v>
      </c>
      <c r="G16" s="1" t="s">
        <v>84</v>
      </c>
      <c r="I16" s="1" t="s">
        <v>189</v>
      </c>
      <c r="J16" s="1" t="s">
        <v>87</v>
      </c>
      <c r="K16" s="1" t="s">
        <v>190</v>
      </c>
      <c r="L16" s="1">
        <v>1450</v>
      </c>
      <c r="M16" s="1">
        <v>1209</v>
      </c>
      <c r="N16" s="1">
        <v>241</v>
      </c>
      <c r="O16" s="1">
        <v>120</v>
      </c>
      <c r="P16" s="1">
        <v>0</v>
      </c>
      <c r="Q16" s="1">
        <v>13504.4</v>
      </c>
      <c r="R16" s="1">
        <v>13850.6</v>
      </c>
      <c r="S16" s="1">
        <v>2000</v>
      </c>
      <c r="T16" s="1">
        <v>0</v>
      </c>
      <c r="U16" s="1">
        <v>692400</v>
      </c>
      <c r="V16" s="12">
        <v>0</v>
      </c>
      <c r="W16" s="12">
        <v>191000</v>
      </c>
      <c r="X16" s="1">
        <v>0</v>
      </c>
      <c r="Y16" s="7">
        <f>+Table1[[#This Row],[CONSUMPTION T=(Q-P)*R+S]]+Table1[[#This Row],[IMPORTED ENERGY]]-Table1[[#This Row],[EXPORTED ENERGY]]</f>
        <v>501400</v>
      </c>
      <c r="Z16" s="1">
        <v>692400</v>
      </c>
      <c r="AA16" s="1">
        <v>324510.05</v>
      </c>
      <c r="AB16" s="1">
        <v>129559.2</v>
      </c>
      <c r="AC16" s="1">
        <v>454069.25</v>
      </c>
      <c r="AD16" s="10">
        <f>+((Table1[[#This Row],[Column1]]-Table1[[#This Row],[TOTAL SALES AA=Y+Z]])/Table1[[#This Row],[Column1]])*100</f>
        <v>9.439718787395293</v>
      </c>
      <c r="AE16" s="1">
        <v>34.42</v>
      </c>
      <c r="AF16" s="1">
        <v>4795066.0599999996</v>
      </c>
      <c r="AG16" s="1">
        <v>8316924.7000000002</v>
      </c>
      <c r="AH16" s="1">
        <v>0.65580000000000005</v>
      </c>
      <c r="AI16" s="1">
        <v>1.7344999999999999</v>
      </c>
      <c r="AJ16" s="1">
        <v>59.7</v>
      </c>
      <c r="AM16" s="1" t="s">
        <v>89</v>
      </c>
      <c r="AN16" s="1">
        <v>11121</v>
      </c>
      <c r="AP16" s="1">
        <f>+Table1[[#This Row],[Column1]]-Table1[[#This Row],[TOTAL SALES AA=Y+Z]]</f>
        <v>47330.75</v>
      </c>
    </row>
    <row r="17" spans="1:42" ht="30.75" customHeight="1" x14ac:dyDescent="0.4">
      <c r="A17" s="1">
        <v>63</v>
      </c>
      <c r="B17" s="1" t="s">
        <v>82</v>
      </c>
      <c r="C17" s="1" t="s">
        <v>83</v>
      </c>
      <c r="D17" s="1" t="s">
        <v>84</v>
      </c>
      <c r="E17" s="1" t="s">
        <v>84</v>
      </c>
      <c r="F17" s="1" t="s">
        <v>109</v>
      </c>
      <c r="G17" s="1" t="s">
        <v>84</v>
      </c>
      <c r="I17" s="1" t="s">
        <v>210</v>
      </c>
      <c r="J17" s="1" t="s">
        <v>87</v>
      </c>
      <c r="K17" s="1" t="s">
        <v>211</v>
      </c>
      <c r="L17" s="1">
        <v>1048</v>
      </c>
      <c r="M17" s="1">
        <v>891</v>
      </c>
      <c r="N17" s="1">
        <v>157</v>
      </c>
      <c r="O17" s="1">
        <v>15</v>
      </c>
      <c r="P17" s="1">
        <v>0</v>
      </c>
      <c r="Q17" s="1">
        <v>8237.7999999999993</v>
      </c>
      <c r="R17" s="1">
        <v>8671.5</v>
      </c>
      <c r="S17" s="1">
        <v>2000</v>
      </c>
      <c r="T17" s="1">
        <v>0</v>
      </c>
      <c r="U17" s="1">
        <v>867400</v>
      </c>
      <c r="V17" s="12">
        <v>0</v>
      </c>
      <c r="W17" s="12">
        <v>736000</v>
      </c>
      <c r="X17" s="1">
        <v>0</v>
      </c>
      <c r="Y17" s="7">
        <f>+Table1[[#This Row],[CONSUMPTION T=(Q-P)*R+S]]+Table1[[#This Row],[IMPORTED ENERGY]]-Table1[[#This Row],[EXPORTED ENERGY]]</f>
        <v>131400</v>
      </c>
      <c r="Z17" s="1">
        <v>867400</v>
      </c>
      <c r="AA17" s="1">
        <v>103101</v>
      </c>
      <c r="AB17" s="1">
        <v>16194.9</v>
      </c>
      <c r="AC17" s="1">
        <v>119295.9</v>
      </c>
      <c r="AD17" s="10">
        <f>+((Table1[[#This Row],[Column1]]-Table1[[#This Row],[TOTAL SALES AA=Y+Z]])/Table1[[#This Row],[Column1]])*100</f>
        <v>9.2116438356164423</v>
      </c>
      <c r="AE17" s="1">
        <v>86.25</v>
      </c>
      <c r="AF17" s="1">
        <v>1320324</v>
      </c>
      <c r="AG17" s="1">
        <v>1245012.69</v>
      </c>
      <c r="AH17" s="1">
        <v>0.13750000000000001</v>
      </c>
      <c r="AI17" s="1">
        <v>0.94299999999999995</v>
      </c>
      <c r="AJ17" s="1">
        <v>81.33</v>
      </c>
      <c r="AM17" s="1" t="s">
        <v>89</v>
      </c>
      <c r="AN17" s="1">
        <v>11121</v>
      </c>
      <c r="AP17" s="1">
        <f>+Table1[[#This Row],[Column1]]-Table1[[#This Row],[TOTAL SALES AA=Y+Z]]</f>
        <v>12104.100000000006</v>
      </c>
    </row>
    <row r="18" spans="1:42" ht="30.75" customHeight="1" x14ac:dyDescent="0.4">
      <c r="A18" s="1">
        <v>68</v>
      </c>
      <c r="B18" s="1" t="s">
        <v>82</v>
      </c>
      <c r="C18" s="1" t="s">
        <v>83</v>
      </c>
      <c r="D18" s="1" t="s">
        <v>84</v>
      </c>
      <c r="E18" s="1" t="s">
        <v>84</v>
      </c>
      <c r="F18" s="1" t="s">
        <v>109</v>
      </c>
      <c r="G18" s="1" t="s">
        <v>84</v>
      </c>
      <c r="I18" s="1" t="s">
        <v>220</v>
      </c>
      <c r="J18" s="1" t="s">
        <v>87</v>
      </c>
      <c r="K18" s="1" t="s">
        <v>221</v>
      </c>
      <c r="L18" s="1">
        <v>6695</v>
      </c>
      <c r="M18" s="1">
        <v>5809</v>
      </c>
      <c r="N18" s="1">
        <v>886</v>
      </c>
      <c r="O18" s="1">
        <v>122</v>
      </c>
      <c r="P18" s="1">
        <v>0</v>
      </c>
      <c r="Q18" s="1">
        <v>640.70899999999995</v>
      </c>
      <c r="R18" s="1">
        <v>640.70899999999995</v>
      </c>
      <c r="S18" s="1">
        <v>20000</v>
      </c>
      <c r="T18" s="1">
        <v>0</v>
      </c>
      <c r="U18" s="1">
        <v>0</v>
      </c>
      <c r="V18" s="12">
        <v>920000</v>
      </c>
      <c r="W18" s="12">
        <v>0</v>
      </c>
      <c r="X18" s="1">
        <v>0</v>
      </c>
      <c r="Y18" s="7">
        <f>+Table1[[#This Row],[CONSUMPTION T=(Q-P)*R+S]]+Table1[[#This Row],[IMPORTED ENERGY]]-Table1[[#This Row],[EXPORTED ENERGY]]</f>
        <v>920000</v>
      </c>
      <c r="Z18" s="1">
        <v>0</v>
      </c>
      <c r="AA18" s="1">
        <v>700982.2</v>
      </c>
      <c r="AB18" s="1">
        <v>131718.51999999999</v>
      </c>
      <c r="AC18" s="1">
        <v>832700.72</v>
      </c>
      <c r="AD18" s="10">
        <f>+((Table1[[#This Row],[Column1]]-Table1[[#This Row],[TOTAL SALES AA=Y+Z]])/Table1[[#This Row],[Column1]])*100</f>
        <v>9.4890521739130467</v>
      </c>
      <c r="AE18" s="1">
        <v>-83270072</v>
      </c>
      <c r="AF18" s="1">
        <v>8522238.5</v>
      </c>
      <c r="AG18" s="1">
        <v>8306715.3600000003</v>
      </c>
      <c r="AH18" s="1">
        <v>0</v>
      </c>
      <c r="AI18" s="1">
        <v>0.97470000000000001</v>
      </c>
      <c r="AJ18" s="1">
        <v>97.47</v>
      </c>
      <c r="AM18" s="1" t="s">
        <v>89</v>
      </c>
      <c r="AN18" s="1">
        <v>11121</v>
      </c>
      <c r="AP18" s="1">
        <f>+Table1[[#This Row],[Column1]]-Table1[[#This Row],[TOTAL SALES AA=Y+Z]]</f>
        <v>87299.280000000028</v>
      </c>
    </row>
    <row r="19" spans="1:42" ht="30.75" customHeight="1" x14ac:dyDescent="0.4">
      <c r="A19" s="1">
        <v>66</v>
      </c>
      <c r="B19" s="1" t="s">
        <v>82</v>
      </c>
      <c r="C19" s="1" t="s">
        <v>83</v>
      </c>
      <c r="D19" s="1" t="s">
        <v>84</v>
      </c>
      <c r="E19" s="1" t="s">
        <v>84</v>
      </c>
      <c r="F19" s="1" t="s">
        <v>109</v>
      </c>
      <c r="G19" s="1" t="s">
        <v>84</v>
      </c>
      <c r="I19" s="1" t="s">
        <v>216</v>
      </c>
      <c r="J19" s="1" t="s">
        <v>87</v>
      </c>
      <c r="K19" s="1" t="s">
        <v>217</v>
      </c>
      <c r="L19" s="1">
        <v>1338</v>
      </c>
      <c r="M19" s="1">
        <v>1064</v>
      </c>
      <c r="N19" s="1">
        <v>274</v>
      </c>
      <c r="O19" s="1">
        <v>162</v>
      </c>
      <c r="P19" s="1">
        <v>0</v>
      </c>
      <c r="Q19" s="1">
        <v>9239.4</v>
      </c>
      <c r="R19" s="1">
        <v>9786</v>
      </c>
      <c r="S19" s="1">
        <v>1000</v>
      </c>
      <c r="T19" s="1">
        <v>0</v>
      </c>
      <c r="U19" s="1">
        <v>546600</v>
      </c>
      <c r="V19" s="12">
        <v>0</v>
      </c>
      <c r="W19" s="12">
        <v>242000</v>
      </c>
      <c r="X19" s="1">
        <v>0</v>
      </c>
      <c r="Y19" s="7">
        <f>+Table1[[#This Row],[CONSUMPTION T=(Q-P)*R+S]]+Table1[[#This Row],[IMPORTED ENERGY]]-Table1[[#This Row],[EXPORTED ENERGY]]</f>
        <v>304600</v>
      </c>
      <c r="Z19" s="1">
        <v>546600</v>
      </c>
      <c r="AA19" s="1">
        <v>101566.3</v>
      </c>
      <c r="AB19" s="1">
        <v>174904.92</v>
      </c>
      <c r="AC19" s="1">
        <v>276471.21999999997</v>
      </c>
      <c r="AD19" s="10">
        <f>+((Table1[[#This Row],[Column1]]-Table1[[#This Row],[TOTAL SALES AA=Y+Z]])/Table1[[#This Row],[Column1]])*100</f>
        <v>9.234661851608676</v>
      </c>
      <c r="AE19" s="1">
        <v>49.42</v>
      </c>
      <c r="AF19" s="1">
        <v>2723636.44</v>
      </c>
      <c r="AG19" s="1">
        <v>2587652.9500000002</v>
      </c>
      <c r="AH19" s="1">
        <v>0.50580000000000003</v>
      </c>
      <c r="AI19" s="1">
        <v>0.95009999999999994</v>
      </c>
      <c r="AJ19" s="1">
        <v>46.95</v>
      </c>
      <c r="AM19" s="1" t="s">
        <v>89</v>
      </c>
      <c r="AN19" s="1">
        <v>11121</v>
      </c>
      <c r="AP19" s="1">
        <f>+Table1[[#This Row],[Column1]]-Table1[[#This Row],[TOTAL SALES AA=Y+Z]]</f>
        <v>28128.780000000028</v>
      </c>
    </row>
    <row r="20" spans="1:42" ht="30.75" customHeight="1" x14ac:dyDescent="0.4">
      <c r="A20" s="1">
        <v>44</v>
      </c>
      <c r="B20" s="1" t="s">
        <v>82</v>
      </c>
      <c r="C20" s="1" t="s">
        <v>83</v>
      </c>
      <c r="D20" s="1" t="s">
        <v>84</v>
      </c>
      <c r="E20" s="1" t="s">
        <v>84</v>
      </c>
      <c r="F20" s="1" t="s">
        <v>109</v>
      </c>
      <c r="G20" s="1" t="s">
        <v>84</v>
      </c>
      <c r="I20" s="1" t="s">
        <v>173</v>
      </c>
      <c r="J20" s="1" t="s">
        <v>91</v>
      </c>
      <c r="K20" s="1" t="s">
        <v>174</v>
      </c>
      <c r="L20" s="1">
        <v>4</v>
      </c>
      <c r="M20" s="1">
        <v>4</v>
      </c>
      <c r="N20" s="1">
        <v>0</v>
      </c>
      <c r="O20" s="1">
        <v>0</v>
      </c>
      <c r="P20" s="1">
        <v>0</v>
      </c>
      <c r="Q20" s="1">
        <v>19969.400000000001</v>
      </c>
      <c r="R20" s="1">
        <v>20246.2</v>
      </c>
      <c r="S20" s="1">
        <v>4000</v>
      </c>
      <c r="T20" s="1">
        <v>0</v>
      </c>
      <c r="U20" s="1">
        <v>1107200</v>
      </c>
      <c r="V20" s="12">
        <v>0</v>
      </c>
      <c r="W20" s="12">
        <v>0</v>
      </c>
      <c r="X20" s="1">
        <v>0</v>
      </c>
      <c r="Y20" s="7">
        <f>+Table1[[#This Row],[CONSUMPTION T=(Q-P)*R+S]]+Table1[[#This Row],[IMPORTED ENERGY]]-Table1[[#This Row],[EXPORTED ENERGY]]</f>
        <v>1107200</v>
      </c>
      <c r="Z20" s="1">
        <v>1107200</v>
      </c>
      <c r="AA20" s="1">
        <v>1122004</v>
      </c>
      <c r="AB20" s="1">
        <v>0</v>
      </c>
      <c r="AC20" s="1">
        <v>1122004</v>
      </c>
      <c r="AD20" s="10">
        <f>+((Table1[[#This Row],[Column1]]-Table1[[#This Row],[TOTAL SALES AA=Y+Z]])/Table1[[#This Row],[Column1]])*100</f>
        <v>-1.3370664739884393</v>
      </c>
      <c r="AE20" s="1">
        <v>-1.34</v>
      </c>
      <c r="AF20" s="1">
        <v>3308371</v>
      </c>
      <c r="AG20" s="1">
        <v>3308371</v>
      </c>
      <c r="AH20" s="1">
        <v>1.0134000000000001</v>
      </c>
      <c r="AI20" s="1">
        <v>1</v>
      </c>
      <c r="AJ20" s="1">
        <v>-1.34</v>
      </c>
      <c r="AM20" s="1" t="s">
        <v>89</v>
      </c>
      <c r="AN20" s="1">
        <v>11121</v>
      </c>
      <c r="AP20" s="1">
        <f>+Table1[[#This Row],[Column1]]-Table1[[#This Row],[TOTAL SALES AA=Y+Z]]</f>
        <v>-14804</v>
      </c>
    </row>
    <row r="21" spans="1:42" ht="30.75" customHeight="1" x14ac:dyDescent="0.4">
      <c r="A21" s="1">
        <v>10</v>
      </c>
      <c r="B21" s="1" t="s">
        <v>82</v>
      </c>
      <c r="C21" s="1" t="s">
        <v>83</v>
      </c>
      <c r="D21" s="1" t="s">
        <v>84</v>
      </c>
      <c r="E21" s="1" t="s">
        <v>84</v>
      </c>
      <c r="F21" s="1" t="s">
        <v>109</v>
      </c>
      <c r="G21" s="1" t="s">
        <v>84</v>
      </c>
      <c r="I21" s="1" t="s">
        <v>110</v>
      </c>
      <c r="J21" s="1" t="s">
        <v>107</v>
      </c>
      <c r="K21" s="1" t="s">
        <v>111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114.1</v>
      </c>
      <c r="R21" s="1">
        <v>129.69999999999999</v>
      </c>
      <c r="S21" s="1">
        <v>2000</v>
      </c>
      <c r="T21" s="1">
        <v>0</v>
      </c>
      <c r="U21" s="1">
        <v>31200</v>
      </c>
      <c r="V21" s="12">
        <v>0</v>
      </c>
      <c r="W21" s="12">
        <v>31200</v>
      </c>
      <c r="X21" s="1">
        <v>0</v>
      </c>
      <c r="Y21" s="7">
        <f>+Table1[[#This Row],[CONSUMPTION T=(Q-P)*R+S]]+Table1[[#This Row],[IMPORTED ENERGY]]-Table1[[#This Row],[EXPORTED ENERGY]]</f>
        <v>0</v>
      </c>
      <c r="Z21" s="1">
        <v>31200</v>
      </c>
      <c r="AA21" s="1">
        <v>0</v>
      </c>
      <c r="AB21" s="1">
        <v>0</v>
      </c>
      <c r="AC21" s="1">
        <v>0</v>
      </c>
      <c r="AD21" s="10" t="e">
        <f>+((Table1[[#This Row],[Column1]]-Table1[[#This Row],[TOTAL SALES AA=Y+Z]])/Table1[[#This Row],[Column1]])*100</f>
        <v>#DIV/0!</v>
      </c>
      <c r="AE21" s="1">
        <v>100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M21" s="1" t="s">
        <v>89</v>
      </c>
      <c r="AN21" s="1">
        <v>11121</v>
      </c>
      <c r="AP21" s="1">
        <f>+Table1[[#This Row],[Column1]]-Table1[[#This Row],[TOTAL SALES AA=Y+Z]]</f>
        <v>0</v>
      </c>
    </row>
    <row r="22" spans="1:42" ht="30.75" customHeight="1" x14ac:dyDescent="0.4">
      <c r="A22" s="1">
        <v>48</v>
      </c>
      <c r="B22" s="1" t="s">
        <v>82</v>
      </c>
      <c r="C22" s="1" t="s">
        <v>83</v>
      </c>
      <c r="D22" s="1" t="s">
        <v>84</v>
      </c>
      <c r="E22" s="1" t="s">
        <v>84</v>
      </c>
      <c r="F22" s="1" t="s">
        <v>112</v>
      </c>
      <c r="G22" s="1" t="s">
        <v>84</v>
      </c>
      <c r="I22" s="1" t="s">
        <v>181</v>
      </c>
      <c r="J22" s="1" t="s">
        <v>91</v>
      </c>
      <c r="K22" s="1" t="s">
        <v>182</v>
      </c>
      <c r="L22" s="1">
        <v>7</v>
      </c>
      <c r="M22" s="1">
        <v>3</v>
      </c>
      <c r="N22" s="1">
        <v>4</v>
      </c>
      <c r="O22" s="1">
        <v>0</v>
      </c>
      <c r="P22" s="1">
        <v>0</v>
      </c>
      <c r="Q22" s="1">
        <v>6011.1</v>
      </c>
      <c r="R22" s="1">
        <v>6178</v>
      </c>
      <c r="S22" s="1">
        <v>2000</v>
      </c>
      <c r="T22" s="1">
        <v>0</v>
      </c>
      <c r="U22" s="1">
        <v>333800</v>
      </c>
      <c r="V22" s="12">
        <v>0</v>
      </c>
      <c r="W22" s="12">
        <v>0</v>
      </c>
      <c r="X22" s="1">
        <v>0</v>
      </c>
      <c r="Y22" s="7">
        <f>+Table1[[#This Row],[CONSUMPTION T=(Q-P)*R+S]]+Table1[[#This Row],[IMPORTED ENERGY]]-Table1[[#This Row],[EXPORTED ENERGY]]</f>
        <v>333800</v>
      </c>
      <c r="Z22" s="1">
        <v>333800</v>
      </c>
      <c r="AA22" s="1">
        <v>334804</v>
      </c>
      <c r="AB22" s="1">
        <v>0</v>
      </c>
      <c r="AC22" s="1">
        <v>334804</v>
      </c>
      <c r="AD22" s="10">
        <f>+((Table1[[#This Row],[Column1]]-Table1[[#This Row],[TOTAL SALES AA=Y+Z]])/Table1[[#This Row],[Column1]])*100</f>
        <v>-0.3007789095266627</v>
      </c>
      <c r="AE22" s="1">
        <v>-0.3</v>
      </c>
      <c r="AF22" s="1">
        <v>3494742</v>
      </c>
      <c r="AG22" s="1">
        <v>3494742</v>
      </c>
      <c r="AH22" s="1">
        <v>1.0029999999999999</v>
      </c>
      <c r="AI22" s="1">
        <v>1</v>
      </c>
      <c r="AJ22" s="1">
        <v>-0.3</v>
      </c>
      <c r="AM22" s="1" t="s">
        <v>89</v>
      </c>
      <c r="AN22" s="1">
        <v>11121</v>
      </c>
      <c r="AP22" s="1">
        <f>+Table1[[#This Row],[Column1]]-Table1[[#This Row],[TOTAL SALES AA=Y+Z]]</f>
        <v>-1004</v>
      </c>
    </row>
    <row r="23" spans="1:42" ht="30.75" customHeight="1" x14ac:dyDescent="0.4">
      <c r="A23" s="1">
        <v>50</v>
      </c>
      <c r="B23" s="1" t="s">
        <v>82</v>
      </c>
      <c r="C23" s="1" t="s">
        <v>83</v>
      </c>
      <c r="D23" s="1" t="s">
        <v>84</v>
      </c>
      <c r="E23" s="1" t="s">
        <v>84</v>
      </c>
      <c r="F23" s="1" t="s">
        <v>112</v>
      </c>
      <c r="G23" s="1" t="s">
        <v>84</v>
      </c>
      <c r="I23" s="1" t="s">
        <v>185</v>
      </c>
      <c r="J23" s="1" t="s">
        <v>87</v>
      </c>
      <c r="K23" s="1" t="s">
        <v>186</v>
      </c>
      <c r="L23" s="1">
        <v>7313</v>
      </c>
      <c r="M23" s="1">
        <v>6519</v>
      </c>
      <c r="N23" s="1">
        <v>794</v>
      </c>
      <c r="O23" s="1">
        <v>75</v>
      </c>
      <c r="P23" s="1">
        <v>0</v>
      </c>
      <c r="Q23" s="1">
        <v>28196.5</v>
      </c>
      <c r="R23" s="1">
        <v>28728.1</v>
      </c>
      <c r="S23" s="1">
        <v>2000</v>
      </c>
      <c r="T23" s="1">
        <v>0</v>
      </c>
      <c r="U23" s="1">
        <v>1063200</v>
      </c>
      <c r="V23" s="12">
        <v>35000</v>
      </c>
      <c r="W23" s="12">
        <v>0</v>
      </c>
      <c r="X23" s="1">
        <v>0</v>
      </c>
      <c r="Y23" s="7">
        <f>+Table1[[#This Row],[CONSUMPTION T=(Q-P)*R+S]]+Table1[[#This Row],[IMPORTED ENERGY]]-Table1[[#This Row],[EXPORTED ENERGY]]</f>
        <v>1098200</v>
      </c>
      <c r="Z23" s="1">
        <v>1063200</v>
      </c>
      <c r="AA23" s="1">
        <v>914619.15</v>
      </c>
      <c r="AB23" s="1">
        <v>80974.5</v>
      </c>
      <c r="AC23" s="1">
        <v>995593.65</v>
      </c>
      <c r="AD23" s="10">
        <f>+((Table1[[#This Row],[Column1]]-Table1[[#This Row],[TOTAL SALES AA=Y+Z]])/Table1[[#This Row],[Column1]])*100</f>
        <v>9.3431387725368769</v>
      </c>
      <c r="AE23" s="1">
        <v>6.36</v>
      </c>
      <c r="AF23" s="1">
        <v>9895284.2799999993</v>
      </c>
      <c r="AG23" s="1">
        <v>8492746.2100000009</v>
      </c>
      <c r="AH23" s="1">
        <v>0.93640000000000001</v>
      </c>
      <c r="AI23" s="1">
        <v>0.85829999999999995</v>
      </c>
      <c r="AJ23" s="1">
        <v>5.46</v>
      </c>
      <c r="AM23" s="1" t="s">
        <v>89</v>
      </c>
      <c r="AN23" s="1">
        <v>11121</v>
      </c>
      <c r="AP23" s="1">
        <f>+Table1[[#This Row],[Column1]]-Table1[[#This Row],[TOTAL SALES AA=Y+Z]]</f>
        <v>102606.34999999998</v>
      </c>
    </row>
    <row r="24" spans="1:42" ht="30.75" customHeight="1" x14ac:dyDescent="0.4">
      <c r="A24" s="1">
        <v>49</v>
      </c>
      <c r="B24" s="1" t="s">
        <v>82</v>
      </c>
      <c r="C24" s="1" t="s">
        <v>83</v>
      </c>
      <c r="D24" s="1" t="s">
        <v>84</v>
      </c>
      <c r="E24" s="1" t="s">
        <v>84</v>
      </c>
      <c r="F24" s="1" t="s">
        <v>112</v>
      </c>
      <c r="G24" s="1" t="s">
        <v>84</v>
      </c>
      <c r="I24" s="1" t="s">
        <v>183</v>
      </c>
      <c r="J24" s="1" t="s">
        <v>87</v>
      </c>
      <c r="K24" s="1" t="s">
        <v>184</v>
      </c>
      <c r="L24" s="1">
        <v>9586</v>
      </c>
      <c r="M24" s="1">
        <v>8116</v>
      </c>
      <c r="N24" s="1">
        <v>1470</v>
      </c>
      <c r="O24" s="1">
        <v>153</v>
      </c>
      <c r="P24" s="1">
        <v>0</v>
      </c>
      <c r="Q24" s="1">
        <v>22667.9</v>
      </c>
      <c r="R24" s="1">
        <v>23370.799999999999</v>
      </c>
      <c r="S24" s="1">
        <v>2000</v>
      </c>
      <c r="T24" s="1">
        <v>0</v>
      </c>
      <c r="U24" s="1">
        <v>1405800</v>
      </c>
      <c r="V24" s="12">
        <v>0</v>
      </c>
      <c r="W24" s="12">
        <v>400000</v>
      </c>
      <c r="X24" s="1">
        <v>0</v>
      </c>
      <c r="Y24" s="7">
        <f>+Table1[[#This Row],[CONSUMPTION T=(Q-P)*R+S]]+Table1[[#This Row],[IMPORTED ENERGY]]-Table1[[#This Row],[EXPORTED ENERGY]]</f>
        <v>1005800</v>
      </c>
      <c r="Z24" s="1">
        <v>1405800</v>
      </c>
      <c r="AA24" s="1">
        <v>747010.6</v>
      </c>
      <c r="AB24" s="1">
        <v>165187.98000000001</v>
      </c>
      <c r="AC24" s="1">
        <v>912198.58</v>
      </c>
      <c r="AD24" s="10">
        <f>+((Table1[[#This Row],[Column1]]-Table1[[#This Row],[TOTAL SALES AA=Y+Z]])/Table1[[#This Row],[Column1]])*100</f>
        <v>9.3061662358321779</v>
      </c>
      <c r="AE24" s="1">
        <v>35.11</v>
      </c>
      <c r="AF24" s="1">
        <v>9022739.2899999991</v>
      </c>
      <c r="AG24" s="1">
        <v>8692099.2599999998</v>
      </c>
      <c r="AH24" s="1">
        <v>0.64890000000000003</v>
      </c>
      <c r="AI24" s="1">
        <v>0.96340000000000003</v>
      </c>
      <c r="AJ24" s="1">
        <v>33.82</v>
      </c>
      <c r="AM24" s="1" t="s">
        <v>89</v>
      </c>
      <c r="AN24" s="1">
        <v>11121</v>
      </c>
      <c r="AP24" s="1">
        <f>+Table1[[#This Row],[Column1]]-Table1[[#This Row],[TOTAL SALES AA=Y+Z]]</f>
        <v>93601.420000000042</v>
      </c>
    </row>
    <row r="25" spans="1:42" ht="30.75" customHeight="1" x14ac:dyDescent="0.4">
      <c r="A25" s="1">
        <v>55</v>
      </c>
      <c r="B25" s="1" t="s">
        <v>82</v>
      </c>
      <c r="C25" s="1" t="s">
        <v>83</v>
      </c>
      <c r="D25" s="1" t="s">
        <v>84</v>
      </c>
      <c r="E25" s="1" t="s">
        <v>84</v>
      </c>
      <c r="F25" s="1" t="s">
        <v>112</v>
      </c>
      <c r="G25" s="1" t="s">
        <v>84</v>
      </c>
      <c r="I25" s="1" t="s">
        <v>195</v>
      </c>
      <c r="J25" s="1" t="s">
        <v>87</v>
      </c>
      <c r="K25" s="1" t="s">
        <v>196</v>
      </c>
      <c r="L25" s="1">
        <v>4021</v>
      </c>
      <c r="M25" s="1">
        <v>3430</v>
      </c>
      <c r="N25" s="1">
        <v>591</v>
      </c>
      <c r="O25" s="1">
        <v>46</v>
      </c>
      <c r="P25" s="1">
        <v>0</v>
      </c>
      <c r="Q25" s="1">
        <v>8014.2</v>
      </c>
      <c r="R25" s="1">
        <v>8014.2</v>
      </c>
      <c r="S25" s="1">
        <v>2000</v>
      </c>
      <c r="T25" s="1">
        <v>0</v>
      </c>
      <c r="U25" s="1">
        <v>0</v>
      </c>
      <c r="V25" s="12">
        <v>485000</v>
      </c>
      <c r="W25" s="12">
        <v>0</v>
      </c>
      <c r="X25" s="1">
        <v>0</v>
      </c>
      <c r="Y25" s="7">
        <f>+Table1[[#This Row],[CONSUMPTION T=(Q-P)*R+S]]+Table1[[#This Row],[IMPORTED ENERGY]]-Table1[[#This Row],[EXPORTED ENERGY]]</f>
        <v>485000</v>
      </c>
      <c r="Z25" s="1">
        <v>0</v>
      </c>
      <c r="AA25" s="1">
        <v>393769.78</v>
      </c>
      <c r="AB25" s="1">
        <v>49664.36</v>
      </c>
      <c r="AC25" s="1">
        <v>443434.14</v>
      </c>
      <c r="AD25" s="10">
        <f>+((Table1[[#This Row],[Column1]]-Table1[[#This Row],[TOTAL SALES AA=Y+Z]])/Table1[[#This Row],[Column1]])*100</f>
        <v>8.5702804123711314</v>
      </c>
      <c r="AE25" s="1">
        <v>-44343414</v>
      </c>
      <c r="AF25" s="1">
        <v>4390681.24</v>
      </c>
      <c r="AG25" s="1">
        <v>3321555.26</v>
      </c>
      <c r="AH25" s="1">
        <v>0</v>
      </c>
      <c r="AI25" s="1">
        <v>0.75649999999999995</v>
      </c>
      <c r="AJ25" s="1">
        <v>75.650000000000006</v>
      </c>
      <c r="AM25" s="1" t="s">
        <v>89</v>
      </c>
      <c r="AN25" s="1">
        <v>11121</v>
      </c>
      <c r="AP25" s="1">
        <f>+Table1[[#This Row],[Column1]]-Table1[[#This Row],[TOTAL SALES AA=Y+Z]]</f>
        <v>41565.859999999986</v>
      </c>
    </row>
    <row r="26" spans="1:42" ht="30.75" customHeight="1" x14ac:dyDescent="0.4">
      <c r="A26" s="1">
        <v>53</v>
      </c>
      <c r="B26" s="1" t="s">
        <v>82</v>
      </c>
      <c r="C26" s="1" t="s">
        <v>83</v>
      </c>
      <c r="D26" s="1" t="s">
        <v>84</v>
      </c>
      <c r="E26" s="1" t="s">
        <v>84</v>
      </c>
      <c r="F26" s="1" t="s">
        <v>112</v>
      </c>
      <c r="G26" s="1" t="s">
        <v>84</v>
      </c>
      <c r="I26" s="1" t="s">
        <v>191</v>
      </c>
      <c r="J26" s="1" t="s">
        <v>87</v>
      </c>
      <c r="K26" s="1" t="s">
        <v>192</v>
      </c>
      <c r="L26" s="1">
        <v>5747</v>
      </c>
      <c r="M26" s="1">
        <v>3695</v>
      </c>
      <c r="N26" s="1">
        <v>2052</v>
      </c>
      <c r="O26" s="1">
        <v>1</v>
      </c>
      <c r="P26" s="1">
        <v>0</v>
      </c>
      <c r="Q26" s="1">
        <v>4630.3</v>
      </c>
      <c r="R26" s="1">
        <v>4630.3</v>
      </c>
      <c r="S26" s="1">
        <v>2000</v>
      </c>
      <c r="T26" s="1">
        <v>0</v>
      </c>
      <c r="U26" s="1">
        <v>0</v>
      </c>
      <c r="V26" s="12">
        <v>500000</v>
      </c>
      <c r="W26" s="12">
        <v>0</v>
      </c>
      <c r="X26" s="1">
        <v>0</v>
      </c>
      <c r="Y26" s="7">
        <f>+Table1[[#This Row],[CONSUMPTION T=(Q-P)*R+S]]+Table1[[#This Row],[IMPORTED ENERGY]]-Table1[[#This Row],[EXPORTED ENERGY]]</f>
        <v>500000</v>
      </c>
      <c r="Z26" s="1">
        <v>0</v>
      </c>
      <c r="AA26" s="1">
        <v>456739.66</v>
      </c>
      <c r="AB26" s="1">
        <v>1079.6600000000001</v>
      </c>
      <c r="AC26" s="1">
        <v>457819.32</v>
      </c>
      <c r="AD26" s="10">
        <f>+((Table1[[#This Row],[Column1]]-Table1[[#This Row],[TOTAL SALES AA=Y+Z]])/Table1[[#This Row],[Column1]])*100</f>
        <v>8.4361359999999976</v>
      </c>
      <c r="AE26" s="1">
        <v>-45781932</v>
      </c>
      <c r="AF26" s="1">
        <v>4645144</v>
      </c>
      <c r="AG26" s="1">
        <v>4223995.46</v>
      </c>
      <c r="AH26" s="1">
        <v>0</v>
      </c>
      <c r="AI26" s="1">
        <v>0.9093</v>
      </c>
      <c r="AJ26" s="1">
        <v>90.93</v>
      </c>
      <c r="AM26" s="1" t="s">
        <v>89</v>
      </c>
      <c r="AN26" s="1">
        <v>11121</v>
      </c>
      <c r="AP26" s="1">
        <f>+Table1[[#This Row],[Column1]]-Table1[[#This Row],[TOTAL SALES AA=Y+Z]]</f>
        <v>42180.679999999993</v>
      </c>
    </row>
    <row r="27" spans="1:42" ht="30.75" customHeight="1" x14ac:dyDescent="0.4">
      <c r="A27" s="1">
        <v>54</v>
      </c>
      <c r="B27" s="1" t="s">
        <v>82</v>
      </c>
      <c r="C27" s="1" t="s">
        <v>83</v>
      </c>
      <c r="D27" s="1" t="s">
        <v>84</v>
      </c>
      <c r="E27" s="1" t="s">
        <v>84</v>
      </c>
      <c r="F27" s="1" t="s">
        <v>112</v>
      </c>
      <c r="G27" s="1" t="s">
        <v>84</v>
      </c>
      <c r="I27" s="1" t="s">
        <v>193</v>
      </c>
      <c r="J27" s="1" t="s">
        <v>87</v>
      </c>
      <c r="K27" s="1" t="s">
        <v>194</v>
      </c>
      <c r="L27" s="1">
        <v>817</v>
      </c>
      <c r="M27" s="1">
        <v>714</v>
      </c>
      <c r="N27" s="1">
        <v>103</v>
      </c>
      <c r="O27" s="1">
        <v>0</v>
      </c>
      <c r="P27" s="1">
        <v>0</v>
      </c>
      <c r="Q27" s="1">
        <v>5415.4</v>
      </c>
      <c r="R27" s="1">
        <v>5694</v>
      </c>
      <c r="S27" s="1">
        <v>2000</v>
      </c>
      <c r="T27" s="1">
        <v>0</v>
      </c>
      <c r="U27" s="1">
        <v>557200</v>
      </c>
      <c r="V27" s="12">
        <v>0</v>
      </c>
      <c r="W27" s="12">
        <v>7000</v>
      </c>
      <c r="X27" s="1">
        <v>0</v>
      </c>
      <c r="Y27" s="7">
        <f>+Table1[[#This Row],[CONSUMPTION T=(Q-P)*R+S]]+Table1[[#This Row],[IMPORTED ENERGY]]-Table1[[#This Row],[EXPORTED ENERGY]]</f>
        <v>550200</v>
      </c>
      <c r="Z27" s="1">
        <v>557200</v>
      </c>
      <c r="AA27" s="1">
        <v>498639</v>
      </c>
      <c r="AB27" s="1">
        <v>0</v>
      </c>
      <c r="AC27" s="1">
        <v>498639</v>
      </c>
      <c r="AD27" s="10">
        <f>+((Table1[[#This Row],[Column1]]-Table1[[#This Row],[TOTAL SALES AA=Y+Z]])/Table1[[#This Row],[Column1]])*100</f>
        <v>9.371319520174481</v>
      </c>
      <c r="AE27" s="1">
        <v>10.51</v>
      </c>
      <c r="AF27" s="1">
        <v>3869157.55</v>
      </c>
      <c r="AG27" s="1">
        <v>3691408.03</v>
      </c>
      <c r="AH27" s="1">
        <v>0.89490000000000003</v>
      </c>
      <c r="AI27" s="1">
        <v>0.95409999999999995</v>
      </c>
      <c r="AJ27" s="1">
        <v>10.029999999999999</v>
      </c>
      <c r="AM27" s="1" t="s">
        <v>89</v>
      </c>
      <c r="AN27" s="1">
        <v>11121</v>
      </c>
      <c r="AP27" s="1">
        <f>+Table1[[#This Row],[Column1]]-Table1[[#This Row],[TOTAL SALES AA=Y+Z]]</f>
        <v>51561</v>
      </c>
    </row>
    <row r="28" spans="1:42" ht="30.75" customHeight="1" x14ac:dyDescent="0.4">
      <c r="A28" s="1">
        <v>61</v>
      </c>
      <c r="B28" s="1" t="s">
        <v>82</v>
      </c>
      <c r="C28" s="1" t="s">
        <v>83</v>
      </c>
      <c r="D28" s="1" t="s">
        <v>84</v>
      </c>
      <c r="E28" s="1" t="s">
        <v>84</v>
      </c>
      <c r="F28" s="1" t="s">
        <v>112</v>
      </c>
      <c r="G28" s="1" t="s">
        <v>84</v>
      </c>
      <c r="I28" s="1" t="s">
        <v>205</v>
      </c>
      <c r="J28" s="1" t="s">
        <v>87</v>
      </c>
      <c r="K28" s="1" t="s">
        <v>206</v>
      </c>
      <c r="L28" s="1">
        <v>18488</v>
      </c>
      <c r="M28" s="1">
        <v>15689</v>
      </c>
      <c r="N28" s="1">
        <v>2799</v>
      </c>
      <c r="O28" s="1">
        <v>254</v>
      </c>
      <c r="P28" s="1">
        <v>0</v>
      </c>
      <c r="Q28" s="1">
        <v>26633.9</v>
      </c>
      <c r="R28" s="1">
        <v>27477.5</v>
      </c>
      <c r="S28" s="1">
        <v>2000</v>
      </c>
      <c r="T28" s="1">
        <v>0</v>
      </c>
      <c r="U28" s="1">
        <v>1687200</v>
      </c>
      <c r="V28" s="12">
        <v>380000</v>
      </c>
      <c r="W28" s="12">
        <v>0</v>
      </c>
      <c r="X28" s="1">
        <v>0</v>
      </c>
      <c r="Y28" s="7">
        <f>+Table1[[#This Row],[CONSUMPTION T=(Q-P)*R+S]]+Table1[[#This Row],[IMPORTED ENERGY]]-Table1[[#This Row],[EXPORTED ENERGY]]</f>
        <v>2067200</v>
      </c>
      <c r="Z28" s="1">
        <v>1687200</v>
      </c>
      <c r="AA28" s="1">
        <v>1605564.82</v>
      </c>
      <c r="AB28" s="1">
        <v>274233.64</v>
      </c>
      <c r="AC28" s="1">
        <v>1879798.46</v>
      </c>
      <c r="AD28" s="10">
        <f>+((Table1[[#This Row],[Column1]]-Table1[[#This Row],[TOTAL SALES AA=Y+Z]])/Table1[[#This Row],[Column1]])*100</f>
        <v>9.0654769736842127</v>
      </c>
      <c r="AE28" s="1">
        <v>-11.42</v>
      </c>
      <c r="AF28" s="1">
        <v>18207804.370000001</v>
      </c>
      <c r="AG28" s="1">
        <v>15908047.35</v>
      </c>
      <c r="AH28" s="1">
        <v>1.1142000000000001</v>
      </c>
      <c r="AI28" s="1">
        <v>0.87370000000000003</v>
      </c>
      <c r="AJ28" s="1">
        <v>-9.98</v>
      </c>
      <c r="AM28" s="1" t="s">
        <v>89</v>
      </c>
      <c r="AN28" s="1">
        <v>11121</v>
      </c>
      <c r="AP28" s="1">
        <f>+Table1[[#This Row],[Column1]]-Table1[[#This Row],[TOTAL SALES AA=Y+Z]]</f>
        <v>187401.54000000004</v>
      </c>
    </row>
    <row r="29" spans="1:42" ht="30.75" customHeight="1" x14ac:dyDescent="0.4">
      <c r="A29" s="1">
        <v>56</v>
      </c>
      <c r="B29" s="1" t="s">
        <v>82</v>
      </c>
      <c r="C29" s="1" t="s">
        <v>83</v>
      </c>
      <c r="D29" s="1" t="s">
        <v>84</v>
      </c>
      <c r="E29" s="1" t="s">
        <v>84</v>
      </c>
      <c r="F29" s="1" t="s">
        <v>112</v>
      </c>
      <c r="G29" s="1" t="s">
        <v>84</v>
      </c>
      <c r="I29" s="1" t="s">
        <v>197</v>
      </c>
      <c r="J29" s="1" t="s">
        <v>87</v>
      </c>
      <c r="K29" s="1" t="s">
        <v>198</v>
      </c>
      <c r="L29" s="1">
        <v>12875</v>
      </c>
      <c r="M29" s="1">
        <v>10289</v>
      </c>
      <c r="N29" s="1">
        <v>2586</v>
      </c>
      <c r="O29" s="1">
        <v>225</v>
      </c>
      <c r="P29" s="1">
        <v>0</v>
      </c>
      <c r="Q29" s="1">
        <v>30554.6</v>
      </c>
      <c r="R29" s="1">
        <v>31216.3</v>
      </c>
      <c r="S29" s="1">
        <v>2000</v>
      </c>
      <c r="T29" s="1">
        <v>0</v>
      </c>
      <c r="U29" s="1">
        <v>1323400</v>
      </c>
      <c r="V29" s="12">
        <v>320000</v>
      </c>
      <c r="W29" s="12">
        <v>0</v>
      </c>
      <c r="X29" s="1">
        <v>0</v>
      </c>
      <c r="Y29" s="7">
        <f>+Table1[[#This Row],[CONSUMPTION T=(Q-P)*R+S]]+Table1[[#This Row],[IMPORTED ENERGY]]-Table1[[#This Row],[EXPORTED ENERGY]]</f>
        <v>1643400</v>
      </c>
      <c r="Z29" s="1">
        <v>1323400</v>
      </c>
      <c r="AA29" s="1">
        <v>1252287.25</v>
      </c>
      <c r="AB29" s="1">
        <v>241204.86</v>
      </c>
      <c r="AC29" s="1">
        <v>1493492.11</v>
      </c>
      <c r="AD29" s="10">
        <f>+((Table1[[#This Row],[Column1]]-Table1[[#This Row],[TOTAL SALES AA=Y+Z]])/Table1[[#This Row],[Column1]])*100</f>
        <v>9.1218139223560861</v>
      </c>
      <c r="AE29" s="1">
        <v>-12.85</v>
      </c>
      <c r="AF29" s="1">
        <v>14738543.16</v>
      </c>
      <c r="AG29" s="1">
        <v>13619188.630000001</v>
      </c>
      <c r="AH29" s="1">
        <v>1.1285000000000001</v>
      </c>
      <c r="AI29" s="1">
        <v>0.92410000000000003</v>
      </c>
      <c r="AJ29" s="1">
        <v>-11.87</v>
      </c>
      <c r="AM29" s="1" t="s">
        <v>89</v>
      </c>
      <c r="AN29" s="1">
        <v>11121</v>
      </c>
      <c r="AP29" s="1">
        <f>+Table1[[#This Row],[Column1]]-Table1[[#This Row],[TOTAL SALES AA=Y+Z]]</f>
        <v>149907.8899999999</v>
      </c>
    </row>
    <row r="30" spans="1:42" ht="30.75" customHeight="1" x14ac:dyDescent="0.4">
      <c r="A30" s="1">
        <v>57</v>
      </c>
      <c r="B30" s="1" t="s">
        <v>82</v>
      </c>
      <c r="C30" s="1" t="s">
        <v>83</v>
      </c>
      <c r="D30" s="1" t="s">
        <v>84</v>
      </c>
      <c r="E30" s="1" t="s">
        <v>84</v>
      </c>
      <c r="F30" s="1" t="s">
        <v>112</v>
      </c>
      <c r="G30" s="1" t="s">
        <v>84</v>
      </c>
      <c r="I30" s="1" t="s">
        <v>199</v>
      </c>
      <c r="J30" s="1" t="s">
        <v>87</v>
      </c>
      <c r="K30" s="1" t="s">
        <v>200</v>
      </c>
      <c r="L30" s="1">
        <v>4214</v>
      </c>
      <c r="M30" s="1">
        <v>3880</v>
      </c>
      <c r="N30" s="1">
        <v>334</v>
      </c>
      <c r="O30" s="1">
        <v>23</v>
      </c>
      <c r="P30" s="1">
        <v>0</v>
      </c>
      <c r="Q30" s="1">
        <v>11638.7</v>
      </c>
      <c r="R30" s="1">
        <v>11868.6</v>
      </c>
      <c r="S30" s="1">
        <v>2000</v>
      </c>
      <c r="T30" s="1">
        <v>0</v>
      </c>
      <c r="U30" s="1">
        <v>459800</v>
      </c>
      <c r="V30" s="12">
        <v>0</v>
      </c>
      <c r="W30" s="12">
        <v>96000</v>
      </c>
      <c r="X30" s="1">
        <v>0</v>
      </c>
      <c r="Y30" s="7">
        <f>+Table1[[#This Row],[CONSUMPTION T=(Q-P)*R+S]]+Table1[[#This Row],[IMPORTED ENERGY]]-Table1[[#This Row],[EXPORTED ENERGY]]</f>
        <v>363800</v>
      </c>
      <c r="Z30" s="1">
        <v>459800</v>
      </c>
      <c r="AA30" s="1">
        <v>305253.59999999998</v>
      </c>
      <c r="AB30" s="1">
        <v>24832.18</v>
      </c>
      <c r="AC30" s="1">
        <v>330085.78000000003</v>
      </c>
      <c r="AD30" s="10">
        <f>+((Table1[[#This Row],[Column1]]-Table1[[#This Row],[TOTAL SALES AA=Y+Z]])/Table1[[#This Row],[Column1]])*100</f>
        <v>9.267240241891141</v>
      </c>
      <c r="AE30" s="1">
        <v>28.21</v>
      </c>
      <c r="AF30" s="1">
        <v>3253717.87</v>
      </c>
      <c r="AG30" s="1">
        <v>2862549.38</v>
      </c>
      <c r="AH30" s="1">
        <v>0.71789999999999998</v>
      </c>
      <c r="AI30" s="1">
        <v>0.87980000000000003</v>
      </c>
      <c r="AJ30" s="1">
        <v>24.82</v>
      </c>
      <c r="AM30" s="1" t="s">
        <v>89</v>
      </c>
      <c r="AN30" s="1">
        <v>11121</v>
      </c>
      <c r="AP30" s="1">
        <f>+Table1[[#This Row],[Column1]]-Table1[[#This Row],[TOTAL SALES AA=Y+Z]]</f>
        <v>33714.219999999972</v>
      </c>
    </row>
    <row r="31" spans="1:42" ht="30.75" customHeight="1" x14ac:dyDescent="0.4">
      <c r="A31" s="1">
        <v>62</v>
      </c>
      <c r="B31" s="1" t="s">
        <v>82</v>
      </c>
      <c r="C31" s="1" t="s">
        <v>83</v>
      </c>
      <c r="D31" s="1" t="s">
        <v>84</v>
      </c>
      <c r="E31" s="1" t="s">
        <v>84</v>
      </c>
      <c r="F31" s="1" t="s">
        <v>112</v>
      </c>
      <c r="G31" s="1" t="s">
        <v>84</v>
      </c>
      <c r="I31" s="1" t="s">
        <v>207</v>
      </c>
      <c r="J31" s="1" t="s">
        <v>208</v>
      </c>
      <c r="K31" s="1" t="s">
        <v>209</v>
      </c>
      <c r="L31" s="1">
        <v>3610</v>
      </c>
      <c r="M31" s="1">
        <v>3600</v>
      </c>
      <c r="N31" s="1">
        <v>10</v>
      </c>
      <c r="O31" s="1">
        <v>0</v>
      </c>
      <c r="P31" s="1">
        <v>0</v>
      </c>
      <c r="Q31" s="1">
        <v>8831.7000000000007</v>
      </c>
      <c r="R31" s="1">
        <v>9298.2000000000007</v>
      </c>
      <c r="S31" s="1">
        <v>2000</v>
      </c>
      <c r="T31" s="1">
        <v>0</v>
      </c>
      <c r="U31" s="1">
        <v>933000</v>
      </c>
      <c r="V31" s="12">
        <v>70000</v>
      </c>
      <c r="W31" s="12">
        <v>0</v>
      </c>
      <c r="X31" s="1">
        <v>0</v>
      </c>
      <c r="Y31" s="7">
        <f>+Table1[[#This Row],[CONSUMPTION T=(Q-P)*R+S]]+Table1[[#This Row],[IMPORTED ENERGY]]-Table1[[#This Row],[EXPORTED ENERGY]]</f>
        <v>1003000</v>
      </c>
      <c r="Z31" s="1">
        <v>933000</v>
      </c>
      <c r="AA31" s="1">
        <v>912440.45</v>
      </c>
      <c r="AB31" s="1">
        <v>0</v>
      </c>
      <c r="AC31" s="1">
        <v>912440.45</v>
      </c>
      <c r="AD31" s="10">
        <f>+((Table1[[#This Row],[Column1]]-Table1[[#This Row],[TOTAL SALES AA=Y+Z]])/Table1[[#This Row],[Column1]])*100</f>
        <v>9.0288683948155573</v>
      </c>
      <c r="AE31" s="1">
        <v>2.2000000000000002</v>
      </c>
      <c r="AF31" s="1">
        <v>8841350.8699999992</v>
      </c>
      <c r="AG31" s="1">
        <v>8921779.5299999993</v>
      </c>
      <c r="AH31" s="1">
        <v>0.97799999999999998</v>
      </c>
      <c r="AI31" s="1">
        <v>1.0091000000000001</v>
      </c>
      <c r="AJ31" s="1">
        <v>2.2200000000000002</v>
      </c>
      <c r="AM31" s="1" t="s">
        <v>89</v>
      </c>
      <c r="AN31" s="1">
        <v>11121</v>
      </c>
      <c r="AP31" s="1">
        <f>+Table1[[#This Row],[Column1]]-Table1[[#This Row],[TOTAL SALES AA=Y+Z]]</f>
        <v>90559.550000000047</v>
      </c>
    </row>
    <row r="32" spans="1:42" ht="30.75" customHeight="1" x14ac:dyDescent="0.4">
      <c r="A32" s="1">
        <v>69</v>
      </c>
      <c r="B32" s="1" t="s">
        <v>82</v>
      </c>
      <c r="C32" s="1" t="s">
        <v>83</v>
      </c>
      <c r="D32" s="1" t="s">
        <v>84</v>
      </c>
      <c r="E32" s="1" t="s">
        <v>84</v>
      </c>
      <c r="F32" s="1" t="s">
        <v>112</v>
      </c>
      <c r="G32" s="1" t="s">
        <v>84</v>
      </c>
      <c r="I32" s="1" t="s">
        <v>222</v>
      </c>
      <c r="J32" s="1" t="s">
        <v>91</v>
      </c>
      <c r="K32" s="1" t="s">
        <v>223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6107.1</v>
      </c>
      <c r="R32" s="1">
        <v>6107.1</v>
      </c>
      <c r="S32" s="1">
        <v>2000</v>
      </c>
      <c r="T32" s="1">
        <v>0</v>
      </c>
      <c r="U32" s="1">
        <v>0</v>
      </c>
      <c r="V32" s="12">
        <v>0</v>
      </c>
      <c r="W32" s="12">
        <v>0</v>
      </c>
      <c r="X32" s="1">
        <v>0</v>
      </c>
      <c r="Y32" s="7">
        <f>+Table1[[#This Row],[CONSUMPTION T=(Q-P)*R+S]]+Table1[[#This Row],[IMPORTED ENERGY]]-Table1[[#This Row],[EXPORTED ENERGY]]</f>
        <v>0</v>
      </c>
      <c r="Z32" s="1">
        <v>0</v>
      </c>
      <c r="AA32" s="1">
        <v>0</v>
      </c>
      <c r="AB32" s="1">
        <v>0</v>
      </c>
      <c r="AC32" s="1">
        <v>0</v>
      </c>
      <c r="AD32" s="10" t="e">
        <f>+((Table1[[#This Row],[Column1]]-Table1[[#This Row],[TOTAL SALES AA=Y+Z]])/Table1[[#This Row],[Column1]])*100</f>
        <v>#DIV/0!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M32" s="1" t="s">
        <v>89</v>
      </c>
      <c r="AN32" s="1">
        <v>11121</v>
      </c>
      <c r="AP32" s="1">
        <f>+Table1[[#This Row],[Column1]]-Table1[[#This Row],[TOTAL SALES AA=Y+Z]]</f>
        <v>0</v>
      </c>
    </row>
    <row r="33" spans="1:42" ht="30.75" customHeight="1" x14ac:dyDescent="0.4">
      <c r="A33" s="1">
        <v>67</v>
      </c>
      <c r="B33" s="1" t="s">
        <v>82</v>
      </c>
      <c r="C33" s="1" t="s">
        <v>83</v>
      </c>
      <c r="D33" s="1" t="s">
        <v>84</v>
      </c>
      <c r="E33" s="1" t="s">
        <v>84</v>
      </c>
      <c r="F33" s="1" t="s">
        <v>112</v>
      </c>
      <c r="G33" s="1" t="s">
        <v>84</v>
      </c>
      <c r="I33" s="1" t="s">
        <v>218</v>
      </c>
      <c r="J33" s="1" t="s">
        <v>87</v>
      </c>
      <c r="K33" s="1" t="s">
        <v>219</v>
      </c>
      <c r="L33" s="1">
        <v>2987</v>
      </c>
      <c r="M33" s="1">
        <v>2401</v>
      </c>
      <c r="N33" s="1">
        <v>586</v>
      </c>
      <c r="O33" s="1">
        <v>31</v>
      </c>
      <c r="P33" s="1">
        <v>0</v>
      </c>
      <c r="Q33" s="1">
        <v>7474.2</v>
      </c>
      <c r="R33" s="1">
        <v>7474.2</v>
      </c>
      <c r="S33" s="1">
        <v>2000</v>
      </c>
      <c r="T33" s="1">
        <v>0</v>
      </c>
      <c r="U33" s="1">
        <v>0</v>
      </c>
      <c r="V33" s="12">
        <v>378000</v>
      </c>
      <c r="W33" s="12">
        <v>0</v>
      </c>
      <c r="X33" s="1">
        <v>0</v>
      </c>
      <c r="Y33" s="7">
        <f>+Table1[[#This Row],[CONSUMPTION T=(Q-P)*R+S]]+Table1[[#This Row],[IMPORTED ENERGY]]-Table1[[#This Row],[EXPORTED ENERGY]]</f>
        <v>378000</v>
      </c>
      <c r="Z33" s="1">
        <v>0</v>
      </c>
      <c r="AA33" s="1">
        <v>309845.17</v>
      </c>
      <c r="AB33" s="1">
        <v>33469.46</v>
      </c>
      <c r="AC33" s="1">
        <v>343314.63</v>
      </c>
      <c r="AD33" s="10">
        <f>+((Table1[[#This Row],[Column1]]-Table1[[#This Row],[TOTAL SALES AA=Y+Z]])/Table1[[#This Row],[Column1]])*100</f>
        <v>9.1760238095238087</v>
      </c>
      <c r="AE33" s="1">
        <v>-34331463</v>
      </c>
      <c r="AF33" s="1">
        <v>3286688.46</v>
      </c>
      <c r="AG33" s="1">
        <v>2818051.89</v>
      </c>
      <c r="AH33" s="1">
        <v>0</v>
      </c>
      <c r="AI33" s="1">
        <v>0.85740000000000005</v>
      </c>
      <c r="AJ33" s="1">
        <v>85.74</v>
      </c>
      <c r="AM33" s="1" t="s">
        <v>89</v>
      </c>
      <c r="AN33" s="1">
        <v>11121</v>
      </c>
      <c r="AP33" s="1">
        <f>+Table1[[#This Row],[Column1]]-Table1[[#This Row],[TOTAL SALES AA=Y+Z]]</f>
        <v>34685.369999999995</v>
      </c>
    </row>
    <row r="34" spans="1:42" ht="30.75" customHeight="1" x14ac:dyDescent="0.4">
      <c r="A34" s="1">
        <v>32</v>
      </c>
      <c r="B34" s="1" t="s">
        <v>82</v>
      </c>
      <c r="C34" s="1" t="s">
        <v>83</v>
      </c>
      <c r="D34" s="1" t="s">
        <v>84</v>
      </c>
      <c r="E34" s="1" t="s">
        <v>84</v>
      </c>
      <c r="F34" s="1" t="s">
        <v>115</v>
      </c>
      <c r="G34" s="1" t="s">
        <v>84</v>
      </c>
      <c r="I34" s="1" t="s">
        <v>155</v>
      </c>
      <c r="J34" s="1" t="s">
        <v>87</v>
      </c>
      <c r="K34" s="1" t="s">
        <v>156</v>
      </c>
      <c r="L34" s="1">
        <v>1614</v>
      </c>
      <c r="M34" s="1">
        <v>1423</v>
      </c>
      <c r="N34" s="1">
        <v>191</v>
      </c>
      <c r="O34" s="1">
        <v>258</v>
      </c>
      <c r="P34" s="1">
        <v>0</v>
      </c>
      <c r="Q34" s="1">
        <v>446.56</v>
      </c>
      <c r="R34" s="1">
        <v>454.46</v>
      </c>
      <c r="S34" s="1">
        <v>40000</v>
      </c>
      <c r="T34" s="1">
        <v>0</v>
      </c>
      <c r="U34" s="1">
        <v>316000</v>
      </c>
      <c r="V34" s="12">
        <v>215000</v>
      </c>
      <c r="W34" s="12">
        <v>0</v>
      </c>
      <c r="X34" s="1">
        <v>0</v>
      </c>
      <c r="Y34" s="7">
        <f>+Table1[[#This Row],[CONSUMPTION T=(Q-P)*R+S]]+Table1[[#This Row],[IMPORTED ENERGY]]-Table1[[#This Row],[EXPORTED ENERGY]]</f>
        <v>531000</v>
      </c>
      <c r="Z34" s="1">
        <v>316000</v>
      </c>
      <c r="AA34" s="1">
        <v>204015.25</v>
      </c>
      <c r="AB34" s="1">
        <v>278552.28000000003</v>
      </c>
      <c r="AC34" s="1">
        <v>482567.53</v>
      </c>
      <c r="AD34" s="10">
        <f>+((Table1[[#This Row],[Column1]]-Table1[[#This Row],[TOTAL SALES AA=Y+Z]])/Table1[[#This Row],[Column1]])*100</f>
        <v>9.12099246704331</v>
      </c>
      <c r="AE34" s="1">
        <v>-52.71</v>
      </c>
      <c r="AF34" s="1">
        <v>4871927.6399999997</v>
      </c>
      <c r="AG34" s="1">
        <v>4565028.12</v>
      </c>
      <c r="AH34" s="1">
        <v>1.5270999999999999</v>
      </c>
      <c r="AI34" s="1">
        <v>0.93700000000000006</v>
      </c>
      <c r="AJ34" s="1">
        <v>-49.39</v>
      </c>
      <c r="AM34" s="1" t="s">
        <v>89</v>
      </c>
      <c r="AN34" s="1">
        <v>11121</v>
      </c>
      <c r="AP34" s="1">
        <f>+Table1[[#This Row],[Column1]]-Table1[[#This Row],[TOTAL SALES AA=Y+Z]]</f>
        <v>48432.469999999972</v>
      </c>
    </row>
    <row r="35" spans="1:42" ht="30.75" customHeight="1" x14ac:dyDescent="0.4">
      <c r="A35" s="1">
        <v>19</v>
      </c>
      <c r="B35" s="1" t="s">
        <v>82</v>
      </c>
      <c r="C35" s="1" t="s">
        <v>83</v>
      </c>
      <c r="D35" s="1" t="s">
        <v>84</v>
      </c>
      <c r="E35" s="1" t="s">
        <v>84</v>
      </c>
      <c r="F35" s="1" t="s">
        <v>115</v>
      </c>
      <c r="G35" s="1" t="s">
        <v>84</v>
      </c>
      <c r="I35" s="1" t="s">
        <v>128</v>
      </c>
      <c r="J35" s="1" t="s">
        <v>87</v>
      </c>
      <c r="K35" s="1" t="s">
        <v>129</v>
      </c>
      <c r="L35" s="1">
        <v>1561</v>
      </c>
      <c r="M35" s="1">
        <v>1419</v>
      </c>
      <c r="N35" s="1">
        <v>142</v>
      </c>
      <c r="O35" s="1">
        <v>39</v>
      </c>
      <c r="P35" s="1">
        <v>0</v>
      </c>
      <c r="Q35" s="1">
        <v>1240.97</v>
      </c>
      <c r="R35" s="1">
        <v>1263.6300000000001</v>
      </c>
      <c r="S35" s="1">
        <v>40000</v>
      </c>
      <c r="T35" s="1">
        <v>0</v>
      </c>
      <c r="U35" s="1">
        <v>906400</v>
      </c>
      <c r="V35" s="12">
        <v>200000</v>
      </c>
      <c r="W35" s="12">
        <v>0</v>
      </c>
      <c r="X35" s="1">
        <v>0</v>
      </c>
      <c r="Y35" s="7">
        <f>+Table1[[#This Row],[CONSUMPTION T=(Q-P)*R+S]]+Table1[[#This Row],[IMPORTED ENERGY]]-Table1[[#This Row],[EXPORTED ENERGY]]</f>
        <v>1106400</v>
      </c>
      <c r="Z35" s="1">
        <v>906400</v>
      </c>
      <c r="AA35" s="1">
        <v>959911.05</v>
      </c>
      <c r="AB35" s="1">
        <v>42106.74</v>
      </c>
      <c r="AC35" s="1">
        <v>1002017.79</v>
      </c>
      <c r="AD35" s="10">
        <f>+((Table1[[#This Row],[Column1]]-Table1[[#This Row],[TOTAL SALES AA=Y+Z]])/Table1[[#This Row],[Column1]])*100</f>
        <v>9.4344007592190859</v>
      </c>
      <c r="AE35" s="1">
        <v>-10.55</v>
      </c>
      <c r="AF35" s="1">
        <v>6741348.0599999996</v>
      </c>
      <c r="AG35" s="1">
        <v>6824996.7000000002</v>
      </c>
      <c r="AH35" s="1">
        <v>1.1054999999999999</v>
      </c>
      <c r="AI35" s="1">
        <v>1.0124</v>
      </c>
      <c r="AJ35" s="1">
        <v>-10.68</v>
      </c>
      <c r="AM35" s="1" t="s">
        <v>89</v>
      </c>
      <c r="AN35" s="1">
        <v>11121</v>
      </c>
      <c r="AP35" s="1">
        <f>+Table1[[#This Row],[Column1]]-Table1[[#This Row],[TOTAL SALES AA=Y+Z]]</f>
        <v>104382.20999999996</v>
      </c>
    </row>
    <row r="36" spans="1:42" ht="30.75" customHeight="1" x14ac:dyDescent="0.4">
      <c r="A36" s="1">
        <v>38</v>
      </c>
      <c r="B36" s="1" t="s">
        <v>82</v>
      </c>
      <c r="C36" s="1" t="s">
        <v>83</v>
      </c>
      <c r="D36" s="1" t="s">
        <v>84</v>
      </c>
      <c r="E36" s="1" t="s">
        <v>84</v>
      </c>
      <c r="F36" s="1" t="s">
        <v>115</v>
      </c>
      <c r="G36" s="1" t="s">
        <v>84</v>
      </c>
      <c r="I36" s="1" t="s">
        <v>161</v>
      </c>
      <c r="J36" s="1" t="s">
        <v>87</v>
      </c>
      <c r="K36" s="1" t="s">
        <v>162</v>
      </c>
      <c r="L36" s="1">
        <v>1574</v>
      </c>
      <c r="M36" s="1">
        <v>1358</v>
      </c>
      <c r="N36" s="1">
        <v>216</v>
      </c>
      <c r="O36" s="1">
        <v>193</v>
      </c>
      <c r="P36" s="1">
        <v>0</v>
      </c>
      <c r="Q36" s="1">
        <v>1716.81</v>
      </c>
      <c r="R36" s="1">
        <v>1753.22</v>
      </c>
      <c r="S36" s="1">
        <v>40000</v>
      </c>
      <c r="T36" s="1">
        <v>0</v>
      </c>
      <c r="U36" s="1">
        <v>1456400</v>
      </c>
      <c r="V36" s="12">
        <v>90000</v>
      </c>
      <c r="W36" s="12">
        <v>0</v>
      </c>
      <c r="X36" s="1">
        <v>0</v>
      </c>
      <c r="Y36" s="7">
        <f>+Table1[[#This Row],[CONSUMPTION T=(Q-P)*R+S]]+Table1[[#This Row],[IMPORTED ENERGY]]-Table1[[#This Row],[EXPORTED ENERGY]]</f>
        <v>1546400</v>
      </c>
      <c r="Z36" s="1">
        <v>1456400</v>
      </c>
      <c r="AA36" s="1">
        <v>1194309.45</v>
      </c>
      <c r="AB36" s="1">
        <v>208374.38</v>
      </c>
      <c r="AC36" s="1">
        <v>1402683.83</v>
      </c>
      <c r="AD36" s="10">
        <f>+((Table1[[#This Row],[Column1]]-Table1[[#This Row],[TOTAL SALES AA=Y+Z]])/Table1[[#This Row],[Column1]])*100</f>
        <v>9.2935960941541591</v>
      </c>
      <c r="AE36" s="1">
        <v>3.69</v>
      </c>
      <c r="AF36" s="1">
        <v>12992715.800000001</v>
      </c>
      <c r="AG36" s="1">
        <v>12499453.17</v>
      </c>
      <c r="AH36" s="1">
        <v>0.96309999999999996</v>
      </c>
      <c r="AI36" s="1">
        <v>0.96199999999999997</v>
      </c>
      <c r="AJ36" s="1">
        <v>3.55</v>
      </c>
      <c r="AM36" s="1" t="s">
        <v>89</v>
      </c>
      <c r="AN36" s="1">
        <v>11121</v>
      </c>
      <c r="AP36" s="1">
        <f>+Table1[[#This Row],[Column1]]-Table1[[#This Row],[TOTAL SALES AA=Y+Z]]</f>
        <v>143716.16999999993</v>
      </c>
    </row>
    <row r="37" spans="1:42" ht="30.75" customHeight="1" x14ac:dyDescent="0.4">
      <c r="A37" s="1">
        <v>18</v>
      </c>
      <c r="B37" s="1" t="s">
        <v>82</v>
      </c>
      <c r="C37" s="1" t="s">
        <v>83</v>
      </c>
      <c r="D37" s="1" t="s">
        <v>84</v>
      </c>
      <c r="E37" s="1" t="s">
        <v>84</v>
      </c>
      <c r="F37" s="1" t="s">
        <v>115</v>
      </c>
      <c r="G37" s="1" t="s">
        <v>84</v>
      </c>
      <c r="I37" s="1" t="s">
        <v>126</v>
      </c>
      <c r="J37" s="1" t="s">
        <v>87</v>
      </c>
      <c r="K37" s="1" t="s">
        <v>127</v>
      </c>
      <c r="L37" s="1">
        <v>7104</v>
      </c>
      <c r="M37" s="1">
        <v>6273</v>
      </c>
      <c r="N37" s="1">
        <v>831</v>
      </c>
      <c r="O37" s="1">
        <v>44</v>
      </c>
      <c r="P37" s="1">
        <v>0</v>
      </c>
      <c r="Q37" s="1">
        <v>847.93700000000001</v>
      </c>
      <c r="R37" s="1">
        <v>863.45</v>
      </c>
      <c r="S37" s="1">
        <v>40000</v>
      </c>
      <c r="T37" s="1">
        <v>0</v>
      </c>
      <c r="U37" s="1">
        <v>620520</v>
      </c>
      <c r="V37" s="12">
        <v>64000</v>
      </c>
      <c r="W37" s="12">
        <v>0</v>
      </c>
      <c r="X37" s="1">
        <v>0</v>
      </c>
      <c r="Y37" s="7">
        <f>+Table1[[#This Row],[CONSUMPTION T=(Q-P)*R+S]]+Table1[[#This Row],[IMPORTED ENERGY]]-Table1[[#This Row],[EXPORTED ENERGY]]</f>
        <v>684520</v>
      </c>
      <c r="Z37" s="1">
        <v>620520</v>
      </c>
      <c r="AA37" s="1">
        <v>572588.61</v>
      </c>
      <c r="AB37" s="1">
        <v>47505.04</v>
      </c>
      <c r="AC37" s="1">
        <v>620093.65</v>
      </c>
      <c r="AD37" s="10">
        <f>+((Table1[[#This Row],[Column1]]-Table1[[#This Row],[TOTAL SALES AA=Y+Z]])/Table1[[#This Row],[Column1]])*100</f>
        <v>9.4119017705837642</v>
      </c>
      <c r="AE37" s="1">
        <v>7.0000000000000007E-2</v>
      </c>
      <c r="AF37" s="1">
        <v>6607281.3700000001</v>
      </c>
      <c r="AG37" s="1">
        <v>7537818.9299999997</v>
      </c>
      <c r="AH37" s="1">
        <v>0.99929999999999997</v>
      </c>
      <c r="AI37" s="1">
        <v>1.1408</v>
      </c>
      <c r="AJ37" s="1">
        <v>0.08</v>
      </c>
      <c r="AM37" s="1" t="s">
        <v>89</v>
      </c>
      <c r="AN37" s="1">
        <v>11121</v>
      </c>
      <c r="AP37" s="1">
        <f>+Table1[[#This Row],[Column1]]-Table1[[#This Row],[TOTAL SALES AA=Y+Z]]</f>
        <v>64426.349999999977</v>
      </c>
    </row>
    <row r="38" spans="1:42" ht="30.75" customHeight="1" x14ac:dyDescent="0.4">
      <c r="A38" s="1">
        <v>20</v>
      </c>
      <c r="B38" s="1" t="s">
        <v>82</v>
      </c>
      <c r="C38" s="1" t="s">
        <v>83</v>
      </c>
      <c r="D38" s="1" t="s">
        <v>84</v>
      </c>
      <c r="E38" s="1" t="s">
        <v>84</v>
      </c>
      <c r="F38" s="1" t="s">
        <v>115</v>
      </c>
      <c r="G38" s="1" t="s">
        <v>84</v>
      </c>
      <c r="I38" s="1" t="s">
        <v>130</v>
      </c>
      <c r="J38" s="1" t="s">
        <v>87</v>
      </c>
      <c r="K38" s="1" t="s">
        <v>131</v>
      </c>
      <c r="L38" s="1">
        <v>1130</v>
      </c>
      <c r="M38" s="1">
        <v>844</v>
      </c>
      <c r="N38" s="1">
        <v>286</v>
      </c>
      <c r="O38" s="1">
        <v>3</v>
      </c>
      <c r="P38" s="1">
        <v>0</v>
      </c>
      <c r="Q38" s="1">
        <v>1173.99</v>
      </c>
      <c r="R38" s="1">
        <v>1197.3399999999999</v>
      </c>
      <c r="S38" s="1">
        <v>40000</v>
      </c>
      <c r="T38" s="1">
        <v>0</v>
      </c>
      <c r="U38" s="1">
        <v>934000</v>
      </c>
      <c r="V38" s="12">
        <v>0</v>
      </c>
      <c r="W38" s="12">
        <v>557000</v>
      </c>
      <c r="X38" s="1">
        <v>0</v>
      </c>
      <c r="Y38" s="7">
        <f>+Table1[[#This Row],[CONSUMPTION T=(Q-P)*R+S]]+Table1[[#This Row],[IMPORTED ENERGY]]-Table1[[#This Row],[EXPORTED ENERGY]]</f>
        <v>377000</v>
      </c>
      <c r="Z38" s="1">
        <v>934000</v>
      </c>
      <c r="AA38" s="1">
        <v>338203.8</v>
      </c>
      <c r="AB38" s="1">
        <v>3238.98</v>
      </c>
      <c r="AC38" s="1">
        <v>341442.78</v>
      </c>
      <c r="AD38" s="10">
        <f>+((Table1[[#This Row],[Column1]]-Table1[[#This Row],[TOTAL SALES AA=Y+Z]])/Table1[[#This Row],[Column1]])*100</f>
        <v>9.4316233421750599</v>
      </c>
      <c r="AE38" s="1">
        <v>63.44</v>
      </c>
      <c r="AF38" s="1">
        <v>3357535.9</v>
      </c>
      <c r="AG38" s="1">
        <v>3221121.87</v>
      </c>
      <c r="AH38" s="1">
        <v>0.36559999999999998</v>
      </c>
      <c r="AI38" s="1">
        <v>0.95940000000000003</v>
      </c>
      <c r="AJ38" s="1">
        <v>60.86</v>
      </c>
      <c r="AM38" s="1" t="s">
        <v>89</v>
      </c>
      <c r="AN38" s="1">
        <v>11121</v>
      </c>
      <c r="AP38" s="1">
        <f>+Table1[[#This Row],[Column1]]-Table1[[#This Row],[TOTAL SALES AA=Y+Z]]</f>
        <v>35557.219999999972</v>
      </c>
    </row>
    <row r="39" spans="1:42" ht="30.75" customHeight="1" x14ac:dyDescent="0.4">
      <c r="A39" s="1">
        <v>15</v>
      </c>
      <c r="B39" s="1" t="s">
        <v>82</v>
      </c>
      <c r="C39" s="1" t="s">
        <v>83</v>
      </c>
      <c r="D39" s="1" t="s">
        <v>84</v>
      </c>
      <c r="E39" s="1" t="s">
        <v>84</v>
      </c>
      <c r="F39" s="1" t="s">
        <v>115</v>
      </c>
      <c r="G39" s="1" t="s">
        <v>84</v>
      </c>
      <c r="I39" s="1" t="s">
        <v>120</v>
      </c>
      <c r="J39" s="1" t="s">
        <v>87</v>
      </c>
      <c r="K39" s="1" t="s">
        <v>121</v>
      </c>
      <c r="L39" s="1">
        <v>4088</v>
      </c>
      <c r="M39" s="1">
        <v>2912</v>
      </c>
      <c r="N39" s="1">
        <v>1176</v>
      </c>
      <c r="O39" s="1">
        <v>429</v>
      </c>
      <c r="P39" s="1">
        <v>0</v>
      </c>
      <c r="Q39" s="1">
        <v>1214.6199999999999</v>
      </c>
      <c r="R39" s="1">
        <v>1237.53</v>
      </c>
      <c r="S39" s="1">
        <v>40000</v>
      </c>
      <c r="T39" s="1">
        <v>0</v>
      </c>
      <c r="U39" s="1">
        <v>916400</v>
      </c>
      <c r="V39" s="12">
        <v>190000</v>
      </c>
      <c r="W39" s="12">
        <v>0</v>
      </c>
      <c r="X39" s="1">
        <v>0</v>
      </c>
      <c r="Y39" s="7">
        <f>+Table1[[#This Row],[CONSUMPTION T=(Q-P)*R+S]]+Table1[[#This Row],[IMPORTED ENERGY]]-Table1[[#This Row],[EXPORTED ENERGY]]</f>
        <v>1106400</v>
      </c>
      <c r="Z39" s="1">
        <v>916400</v>
      </c>
      <c r="AA39" s="1">
        <v>540774.1</v>
      </c>
      <c r="AB39" s="1">
        <v>463174.14</v>
      </c>
      <c r="AC39" s="1">
        <v>1003948.24</v>
      </c>
      <c r="AD39" s="10">
        <f>+((Table1[[#This Row],[Column1]]-Table1[[#This Row],[TOTAL SALES AA=Y+Z]])/Table1[[#This Row],[Column1]])*100</f>
        <v>9.2599204627621123</v>
      </c>
      <c r="AE39" s="1">
        <v>-9.5500000000000007</v>
      </c>
      <c r="AF39" s="1">
        <v>9073678.8800000008</v>
      </c>
      <c r="AG39" s="1">
        <v>8966905.4199999999</v>
      </c>
      <c r="AH39" s="1">
        <v>1.0954999999999999</v>
      </c>
      <c r="AI39" s="1">
        <v>0.98819999999999997</v>
      </c>
      <c r="AJ39" s="1">
        <v>-9.44</v>
      </c>
      <c r="AM39" s="1" t="s">
        <v>89</v>
      </c>
      <c r="AN39" s="1">
        <v>11121</v>
      </c>
      <c r="AP39" s="1">
        <f>+Table1[[#This Row],[Column1]]-Table1[[#This Row],[TOTAL SALES AA=Y+Z]]</f>
        <v>102451.76000000001</v>
      </c>
    </row>
    <row r="40" spans="1:42" ht="30.75" customHeight="1" x14ac:dyDescent="0.4">
      <c r="A40" s="1">
        <v>21</v>
      </c>
      <c r="B40" s="1" t="s">
        <v>82</v>
      </c>
      <c r="C40" s="1" t="s">
        <v>83</v>
      </c>
      <c r="D40" s="1" t="s">
        <v>84</v>
      </c>
      <c r="E40" s="1" t="s">
        <v>84</v>
      </c>
      <c r="F40" s="1" t="s">
        <v>115</v>
      </c>
      <c r="G40" s="1" t="s">
        <v>84</v>
      </c>
      <c r="I40" s="1" t="s">
        <v>132</v>
      </c>
      <c r="J40" s="1" t="s">
        <v>87</v>
      </c>
      <c r="K40" s="1" t="s">
        <v>133</v>
      </c>
      <c r="L40" s="1">
        <v>7990</v>
      </c>
      <c r="M40" s="1">
        <v>6841</v>
      </c>
      <c r="N40" s="1">
        <v>1149</v>
      </c>
      <c r="O40" s="1">
        <v>35</v>
      </c>
      <c r="P40" s="1">
        <v>0</v>
      </c>
      <c r="Q40" s="1">
        <v>1403.18</v>
      </c>
      <c r="R40" s="1">
        <v>1426.51</v>
      </c>
      <c r="S40" s="1">
        <v>40000</v>
      </c>
      <c r="T40" s="1">
        <v>0</v>
      </c>
      <c r="U40" s="1">
        <v>933200</v>
      </c>
      <c r="V40" s="12">
        <v>29000</v>
      </c>
      <c r="W40" s="12">
        <v>0</v>
      </c>
      <c r="X40" s="1">
        <v>0</v>
      </c>
      <c r="Y40" s="7">
        <f>+Table1[[#This Row],[CONSUMPTION T=(Q-P)*R+S]]+Table1[[#This Row],[IMPORTED ENERGY]]-Table1[[#This Row],[EXPORTED ENERGY]]</f>
        <v>962200</v>
      </c>
      <c r="Z40" s="1">
        <v>933200</v>
      </c>
      <c r="AA40" s="1">
        <v>833666.55</v>
      </c>
      <c r="AB40" s="1">
        <v>37788.1</v>
      </c>
      <c r="AC40" s="1">
        <v>871454.65</v>
      </c>
      <c r="AD40" s="10">
        <f>+((Table1[[#This Row],[Column1]]-Table1[[#This Row],[TOTAL SALES AA=Y+Z]])/Table1[[#This Row],[Column1]])*100</f>
        <v>9.4310278528372447</v>
      </c>
      <c r="AE40" s="1">
        <v>6.62</v>
      </c>
      <c r="AF40" s="1">
        <v>8595993.3399999999</v>
      </c>
      <c r="AG40" s="1">
        <v>9566869.0500000007</v>
      </c>
      <c r="AH40" s="1">
        <v>0.93379999999999996</v>
      </c>
      <c r="AI40" s="1">
        <v>1.1129</v>
      </c>
      <c r="AJ40" s="1">
        <v>7.37</v>
      </c>
      <c r="AM40" s="1" t="s">
        <v>89</v>
      </c>
      <c r="AN40" s="1">
        <v>11121</v>
      </c>
      <c r="AP40" s="1">
        <f>+Table1[[#This Row],[Column1]]-Table1[[#This Row],[TOTAL SALES AA=Y+Z]]</f>
        <v>90745.349999999977</v>
      </c>
    </row>
    <row r="41" spans="1:42" ht="30.75" customHeight="1" x14ac:dyDescent="0.4">
      <c r="A41" s="1">
        <v>25</v>
      </c>
      <c r="B41" s="1" t="s">
        <v>82</v>
      </c>
      <c r="C41" s="1" t="s">
        <v>83</v>
      </c>
      <c r="D41" s="1" t="s">
        <v>84</v>
      </c>
      <c r="E41" s="1" t="s">
        <v>84</v>
      </c>
      <c r="F41" s="1" t="s">
        <v>115</v>
      </c>
      <c r="G41" s="1" t="s">
        <v>84</v>
      </c>
      <c r="I41" s="1" t="s">
        <v>140</v>
      </c>
      <c r="J41" s="1" t="s">
        <v>98</v>
      </c>
      <c r="K41" s="1" t="s">
        <v>141</v>
      </c>
      <c r="L41" s="1">
        <v>1361</v>
      </c>
      <c r="M41" s="1">
        <v>1238</v>
      </c>
      <c r="N41" s="1">
        <v>123</v>
      </c>
      <c r="O41" s="1">
        <v>846</v>
      </c>
      <c r="P41" s="1">
        <v>0</v>
      </c>
      <c r="Q41" s="1">
        <v>751.91700000000003</v>
      </c>
      <c r="R41" s="1">
        <v>765.75</v>
      </c>
      <c r="S41" s="1">
        <v>40000</v>
      </c>
      <c r="T41" s="1">
        <v>0</v>
      </c>
      <c r="U41" s="1">
        <v>553320</v>
      </c>
      <c r="V41" s="12">
        <v>0</v>
      </c>
      <c r="W41" s="12">
        <v>0</v>
      </c>
      <c r="X41" s="1">
        <v>0</v>
      </c>
      <c r="Y41" s="7">
        <f>+Table1[[#This Row],[CONSUMPTION T=(Q-P)*R+S]]+Table1[[#This Row],[IMPORTED ENERGY]]-Table1[[#This Row],[EXPORTED ENERGY]]</f>
        <v>553320</v>
      </c>
      <c r="Z41" s="1">
        <v>553320</v>
      </c>
      <c r="AA41" s="1">
        <v>51315.15</v>
      </c>
      <c r="AB41" s="1">
        <v>450672.66</v>
      </c>
      <c r="AC41" s="1">
        <v>501987.81</v>
      </c>
      <c r="AD41" s="10">
        <f>+((Table1[[#This Row],[Column1]]-Table1[[#This Row],[TOTAL SALES AA=Y+Z]])/Table1[[#This Row],[Column1]])*100</f>
        <v>9.2771253524181301</v>
      </c>
      <c r="AE41" s="1">
        <v>9.2799999999999994</v>
      </c>
      <c r="AF41" s="1">
        <v>4589015.54</v>
      </c>
      <c r="AG41" s="1">
        <v>4479338.71</v>
      </c>
      <c r="AH41" s="1">
        <v>0.90720000000000001</v>
      </c>
      <c r="AI41" s="1">
        <v>0.97609999999999997</v>
      </c>
      <c r="AJ41" s="1">
        <v>9.06</v>
      </c>
      <c r="AM41" s="1" t="s">
        <v>89</v>
      </c>
      <c r="AN41" s="1">
        <v>11121</v>
      </c>
      <c r="AP41" s="1">
        <f>+Table1[[#This Row],[Column1]]-Table1[[#This Row],[TOTAL SALES AA=Y+Z]]</f>
        <v>51332.19</v>
      </c>
    </row>
    <row r="42" spans="1:42" ht="30.75" customHeight="1" x14ac:dyDescent="0.4">
      <c r="A42" s="1">
        <v>17</v>
      </c>
      <c r="B42" s="1" t="s">
        <v>82</v>
      </c>
      <c r="C42" s="1" t="s">
        <v>83</v>
      </c>
      <c r="D42" s="1" t="s">
        <v>84</v>
      </c>
      <c r="E42" s="1" t="s">
        <v>84</v>
      </c>
      <c r="F42" s="1" t="s">
        <v>115</v>
      </c>
      <c r="G42" s="1" t="s">
        <v>84</v>
      </c>
      <c r="I42" s="1" t="s">
        <v>124</v>
      </c>
      <c r="J42" s="1" t="s">
        <v>87</v>
      </c>
      <c r="K42" s="1" t="s">
        <v>125</v>
      </c>
      <c r="L42" s="1">
        <v>6306</v>
      </c>
      <c r="M42" s="1">
        <v>5606</v>
      </c>
      <c r="N42" s="1">
        <v>700</v>
      </c>
      <c r="O42" s="1">
        <v>1</v>
      </c>
      <c r="P42" s="1">
        <v>0</v>
      </c>
      <c r="Q42" s="1">
        <v>1179.92</v>
      </c>
      <c r="R42" s="1">
        <v>1206.8800000000001</v>
      </c>
      <c r="S42" s="1">
        <v>40000</v>
      </c>
      <c r="T42" s="1">
        <v>0</v>
      </c>
      <c r="U42" s="1">
        <v>1078400</v>
      </c>
      <c r="V42" s="12">
        <v>0</v>
      </c>
      <c r="W42" s="12">
        <v>55000</v>
      </c>
      <c r="X42" s="1">
        <v>0</v>
      </c>
      <c r="Y42" s="7">
        <f>+Table1[[#This Row],[CONSUMPTION T=(Q-P)*R+S]]+Table1[[#This Row],[IMPORTED ENERGY]]-Table1[[#This Row],[EXPORTED ENERGY]]</f>
        <v>1023400</v>
      </c>
      <c r="Z42" s="1">
        <v>1078400</v>
      </c>
      <c r="AA42" s="1">
        <v>927834.83</v>
      </c>
      <c r="AB42" s="1">
        <v>1079.6600000000001</v>
      </c>
      <c r="AC42" s="1">
        <v>928914.49</v>
      </c>
      <c r="AD42" s="10">
        <f>+((Table1[[#This Row],[Column1]]-Table1[[#This Row],[TOTAL SALES AA=Y+Z]])/Table1[[#This Row],[Column1]])*100</f>
        <v>9.2325102599179214</v>
      </c>
      <c r="AE42" s="1">
        <v>13.86</v>
      </c>
      <c r="AF42" s="1">
        <v>8989651.7300000004</v>
      </c>
      <c r="AG42" s="1">
        <v>10492910.01</v>
      </c>
      <c r="AH42" s="1">
        <v>0.86140000000000005</v>
      </c>
      <c r="AI42" s="1">
        <v>1.1672</v>
      </c>
      <c r="AJ42" s="1">
        <v>16.18</v>
      </c>
      <c r="AM42" s="1" t="s">
        <v>89</v>
      </c>
      <c r="AN42" s="1">
        <v>11121</v>
      </c>
      <c r="AP42" s="1">
        <f>+Table1[[#This Row],[Column1]]-Table1[[#This Row],[TOTAL SALES AA=Y+Z]]</f>
        <v>94485.510000000009</v>
      </c>
    </row>
    <row r="43" spans="1:42" ht="30.75" customHeight="1" x14ac:dyDescent="0.4">
      <c r="A43" s="1">
        <v>22</v>
      </c>
      <c r="B43" s="1" t="s">
        <v>82</v>
      </c>
      <c r="C43" s="1" t="s">
        <v>83</v>
      </c>
      <c r="D43" s="1" t="s">
        <v>84</v>
      </c>
      <c r="E43" s="1" t="s">
        <v>84</v>
      </c>
      <c r="F43" s="1" t="s">
        <v>115</v>
      </c>
      <c r="G43" s="1" t="s">
        <v>84</v>
      </c>
      <c r="I43" s="1" t="s">
        <v>134</v>
      </c>
      <c r="J43" s="1" t="s">
        <v>91</v>
      </c>
      <c r="K43" s="1" t="s">
        <v>135</v>
      </c>
      <c r="L43" s="1">
        <v>1</v>
      </c>
      <c r="M43" s="1">
        <v>1</v>
      </c>
      <c r="N43" s="1">
        <v>0</v>
      </c>
      <c r="O43" s="1">
        <v>0</v>
      </c>
      <c r="P43" s="1">
        <v>0</v>
      </c>
      <c r="Q43" s="1">
        <v>2356.0700000000002</v>
      </c>
      <c r="R43" s="1">
        <v>2398.23</v>
      </c>
      <c r="S43" s="1">
        <v>40000</v>
      </c>
      <c r="T43" s="1">
        <v>0</v>
      </c>
      <c r="U43" s="1">
        <v>1686400</v>
      </c>
      <c r="V43" s="12">
        <v>0</v>
      </c>
      <c r="W43" s="12">
        <v>0</v>
      </c>
      <c r="X43" s="1">
        <v>0</v>
      </c>
      <c r="Y43" s="7">
        <f>+Table1[[#This Row],[CONSUMPTION T=(Q-P)*R+S]]+Table1[[#This Row],[IMPORTED ENERGY]]-Table1[[#This Row],[EXPORTED ENERGY]]</f>
        <v>1686400</v>
      </c>
      <c r="Z43" s="1">
        <v>1686400</v>
      </c>
      <c r="AA43" s="1">
        <v>1676062.5</v>
      </c>
      <c r="AB43" s="1">
        <v>0</v>
      </c>
      <c r="AC43" s="1">
        <v>1676062.5</v>
      </c>
      <c r="AD43" s="10">
        <f>+((Table1[[#This Row],[Column1]]-Table1[[#This Row],[TOTAL SALES AA=Y+Z]])/Table1[[#This Row],[Column1]])*100</f>
        <v>0.61299217267552186</v>
      </c>
      <c r="AE43" s="1">
        <v>0.61</v>
      </c>
      <c r="AF43" s="1">
        <v>2648308</v>
      </c>
      <c r="AG43" s="1">
        <v>2648308</v>
      </c>
      <c r="AH43" s="1">
        <v>0.99390000000000001</v>
      </c>
      <c r="AI43" s="1">
        <v>1</v>
      </c>
      <c r="AJ43" s="1">
        <v>0.61</v>
      </c>
      <c r="AM43" s="1" t="s">
        <v>89</v>
      </c>
      <c r="AN43" s="1">
        <v>11121</v>
      </c>
      <c r="AP43" s="1">
        <f>+Table1[[#This Row],[Column1]]-Table1[[#This Row],[TOTAL SALES AA=Y+Z]]</f>
        <v>10337.5</v>
      </c>
    </row>
    <row r="44" spans="1:42" ht="30.75" customHeight="1" x14ac:dyDescent="0.4">
      <c r="A44" s="1">
        <v>31</v>
      </c>
      <c r="B44" s="1" t="s">
        <v>82</v>
      </c>
      <c r="C44" s="1" t="s">
        <v>83</v>
      </c>
      <c r="D44" s="1" t="s">
        <v>84</v>
      </c>
      <c r="E44" s="1" t="s">
        <v>84</v>
      </c>
      <c r="F44" s="1" t="s">
        <v>115</v>
      </c>
      <c r="G44" s="1" t="s">
        <v>84</v>
      </c>
      <c r="I44" s="1" t="s">
        <v>153</v>
      </c>
      <c r="J44" s="1" t="s">
        <v>87</v>
      </c>
      <c r="K44" s="1" t="s">
        <v>154</v>
      </c>
      <c r="L44" s="1">
        <v>10211</v>
      </c>
      <c r="M44" s="1">
        <v>8964</v>
      </c>
      <c r="N44" s="1">
        <v>1247</v>
      </c>
      <c r="O44" s="1">
        <v>2</v>
      </c>
      <c r="P44" s="1">
        <v>0</v>
      </c>
      <c r="Q44" s="1">
        <v>2092.77</v>
      </c>
      <c r="R44" s="1">
        <v>2123.5</v>
      </c>
      <c r="S44" s="1">
        <v>40000</v>
      </c>
      <c r="T44" s="1">
        <v>0</v>
      </c>
      <c r="U44" s="1">
        <v>1229200</v>
      </c>
      <c r="V44" s="12">
        <v>60000</v>
      </c>
      <c r="W44" s="12">
        <v>0</v>
      </c>
      <c r="X44" s="1">
        <v>0</v>
      </c>
      <c r="Y44" s="7">
        <f>+Table1[[#This Row],[CONSUMPTION T=(Q-P)*R+S]]+Table1[[#This Row],[IMPORTED ENERGY]]-Table1[[#This Row],[EXPORTED ENERGY]]</f>
        <v>1289200</v>
      </c>
      <c r="Z44" s="1">
        <v>1229200</v>
      </c>
      <c r="AA44" s="1">
        <v>1167911.8999999999</v>
      </c>
      <c r="AB44" s="1">
        <v>2159.3200000000002</v>
      </c>
      <c r="AC44" s="1">
        <v>1170071.22</v>
      </c>
      <c r="AD44" s="10">
        <f>+((Table1[[#This Row],[Column1]]-Table1[[#This Row],[TOTAL SALES AA=Y+Z]])/Table1[[#This Row],[Column1]])*100</f>
        <v>9.2405197021408654</v>
      </c>
      <c r="AE44" s="1">
        <v>4.8099999999999996</v>
      </c>
      <c r="AF44" s="1">
        <v>11350081.51</v>
      </c>
      <c r="AG44" s="1">
        <v>12281022.279999999</v>
      </c>
      <c r="AH44" s="1">
        <v>0.95189999999999997</v>
      </c>
      <c r="AI44" s="1">
        <v>1.0820000000000001</v>
      </c>
      <c r="AJ44" s="1">
        <v>5.2</v>
      </c>
      <c r="AM44" s="1" t="s">
        <v>89</v>
      </c>
      <c r="AN44" s="1">
        <v>11121</v>
      </c>
      <c r="AP44" s="1">
        <f>+Table1[[#This Row],[Column1]]-Table1[[#This Row],[TOTAL SALES AA=Y+Z]]</f>
        <v>119128.78000000003</v>
      </c>
    </row>
    <row r="45" spans="1:42" ht="30.75" customHeight="1" x14ac:dyDescent="0.4">
      <c r="A45" s="1">
        <v>36</v>
      </c>
      <c r="B45" s="1" t="s">
        <v>82</v>
      </c>
      <c r="C45" s="1" t="s">
        <v>83</v>
      </c>
      <c r="D45" s="1" t="s">
        <v>84</v>
      </c>
      <c r="E45" s="1" t="s">
        <v>84</v>
      </c>
      <c r="F45" s="1" t="s">
        <v>115</v>
      </c>
      <c r="G45" s="1" t="s">
        <v>84</v>
      </c>
      <c r="I45" s="1" t="s">
        <v>159</v>
      </c>
      <c r="J45" s="1" t="s">
        <v>87</v>
      </c>
      <c r="K45" s="1" t="s">
        <v>160</v>
      </c>
      <c r="L45" s="1">
        <v>748</v>
      </c>
      <c r="M45" s="1">
        <v>657</v>
      </c>
      <c r="N45" s="1">
        <v>91</v>
      </c>
      <c r="O45" s="1">
        <v>12</v>
      </c>
      <c r="P45" s="1">
        <v>0</v>
      </c>
      <c r="Q45" s="1">
        <v>2207.08</v>
      </c>
      <c r="R45" s="1">
        <v>2244.63</v>
      </c>
      <c r="S45" s="1">
        <v>40000</v>
      </c>
      <c r="T45" s="1">
        <v>0</v>
      </c>
      <c r="U45" s="1">
        <v>1502000</v>
      </c>
      <c r="V45" s="12">
        <v>0</v>
      </c>
      <c r="W45" s="12">
        <v>360000</v>
      </c>
      <c r="X45" s="1">
        <v>0</v>
      </c>
      <c r="Y45" s="7">
        <f>+Table1[[#This Row],[CONSUMPTION T=(Q-P)*R+S]]+Table1[[#This Row],[IMPORTED ENERGY]]-Table1[[#This Row],[EXPORTED ENERGY]]</f>
        <v>1142000</v>
      </c>
      <c r="Z45" s="1">
        <v>1502000</v>
      </c>
      <c r="AA45" s="1">
        <v>1025444.25</v>
      </c>
      <c r="AB45" s="1">
        <v>12955.92</v>
      </c>
      <c r="AC45" s="1">
        <v>1038400.17</v>
      </c>
      <c r="AD45" s="10">
        <f>+((Table1[[#This Row],[Column1]]-Table1[[#This Row],[TOTAL SALES AA=Y+Z]])/Table1[[#This Row],[Column1]])*100</f>
        <v>9.0717889667250411</v>
      </c>
      <c r="AE45" s="1">
        <v>30.87</v>
      </c>
      <c r="AF45" s="1">
        <v>6831502.75</v>
      </c>
      <c r="AG45" s="1">
        <v>6672453.8700000001</v>
      </c>
      <c r="AH45" s="1">
        <v>0.69130000000000003</v>
      </c>
      <c r="AI45" s="1">
        <v>0.97670000000000001</v>
      </c>
      <c r="AJ45" s="1">
        <v>30.15</v>
      </c>
      <c r="AM45" s="1" t="s">
        <v>89</v>
      </c>
      <c r="AN45" s="1">
        <v>11121</v>
      </c>
      <c r="AP45" s="1">
        <f>+Table1[[#This Row],[Column1]]-Table1[[#This Row],[TOTAL SALES AA=Y+Z]]</f>
        <v>103599.82999999996</v>
      </c>
    </row>
    <row r="46" spans="1:42" ht="30.75" customHeight="1" x14ac:dyDescent="0.4">
      <c r="A46" s="1">
        <v>23</v>
      </c>
      <c r="B46" s="1" t="s">
        <v>82</v>
      </c>
      <c r="C46" s="1" t="s">
        <v>83</v>
      </c>
      <c r="D46" s="1" t="s">
        <v>84</v>
      </c>
      <c r="E46" s="1" t="s">
        <v>84</v>
      </c>
      <c r="F46" s="1" t="s">
        <v>115</v>
      </c>
      <c r="G46" s="1" t="s">
        <v>84</v>
      </c>
      <c r="I46" s="1" t="s">
        <v>136</v>
      </c>
      <c r="J46" s="1" t="s">
        <v>87</v>
      </c>
      <c r="K46" s="1" t="s">
        <v>137</v>
      </c>
      <c r="L46" s="1">
        <v>724</v>
      </c>
      <c r="M46" s="1">
        <v>674</v>
      </c>
      <c r="N46" s="1">
        <v>50</v>
      </c>
      <c r="O46" s="1">
        <v>5</v>
      </c>
      <c r="P46" s="1">
        <v>0</v>
      </c>
      <c r="Q46" s="1">
        <v>1077.01</v>
      </c>
      <c r="R46" s="1">
        <v>1086.01</v>
      </c>
      <c r="S46" s="1">
        <v>40000</v>
      </c>
      <c r="T46" s="1">
        <v>0</v>
      </c>
      <c r="U46" s="1">
        <v>360000</v>
      </c>
      <c r="V46" s="12">
        <v>227000</v>
      </c>
      <c r="W46" s="12">
        <v>0</v>
      </c>
      <c r="X46" s="1">
        <v>0</v>
      </c>
      <c r="Y46" s="7">
        <f>+Table1[[#This Row],[CONSUMPTION T=(Q-P)*R+S]]+Table1[[#This Row],[IMPORTED ENERGY]]-Table1[[#This Row],[EXPORTED ENERGY]]</f>
        <v>587000</v>
      </c>
      <c r="Z46" s="1">
        <v>360000</v>
      </c>
      <c r="AA46" s="1">
        <v>527650.69999999995</v>
      </c>
      <c r="AB46" s="1">
        <v>5398.3</v>
      </c>
      <c r="AC46" s="1">
        <v>533049</v>
      </c>
      <c r="AD46" s="10">
        <f>+((Table1[[#This Row],[Column1]]-Table1[[#This Row],[TOTAL SALES AA=Y+Z]])/Table1[[#This Row],[Column1]])*100</f>
        <v>9.1909710391822834</v>
      </c>
      <c r="AE46" s="1">
        <v>-48.07</v>
      </c>
      <c r="AF46" s="1">
        <v>4697089.72</v>
      </c>
      <c r="AG46" s="1">
        <v>4619417.46</v>
      </c>
      <c r="AH46" s="1">
        <v>1.4806999999999999</v>
      </c>
      <c r="AI46" s="1">
        <v>0.98350000000000004</v>
      </c>
      <c r="AJ46" s="1">
        <v>-47.28</v>
      </c>
      <c r="AM46" s="1" t="s">
        <v>89</v>
      </c>
      <c r="AN46" s="1">
        <v>11121</v>
      </c>
      <c r="AP46" s="1">
        <f>+Table1[[#This Row],[Column1]]-Table1[[#This Row],[TOTAL SALES AA=Y+Z]]</f>
        <v>53951</v>
      </c>
    </row>
    <row r="47" spans="1:42" ht="30.75" customHeight="1" x14ac:dyDescent="0.4">
      <c r="A47" s="1">
        <v>28</v>
      </c>
      <c r="B47" s="1" t="s">
        <v>82</v>
      </c>
      <c r="C47" s="1" t="s">
        <v>83</v>
      </c>
      <c r="D47" s="1" t="s">
        <v>84</v>
      </c>
      <c r="E47" s="1" t="s">
        <v>84</v>
      </c>
      <c r="F47" s="1" t="s">
        <v>115</v>
      </c>
      <c r="G47" s="1" t="s">
        <v>84</v>
      </c>
      <c r="I47" s="1" t="s">
        <v>146</v>
      </c>
      <c r="J47" s="1" t="s">
        <v>87</v>
      </c>
      <c r="K47" s="1" t="s">
        <v>147</v>
      </c>
      <c r="L47" s="1">
        <v>4585</v>
      </c>
      <c r="M47" s="1">
        <v>3912</v>
      </c>
      <c r="N47" s="1">
        <v>673</v>
      </c>
      <c r="O47" s="1">
        <v>795</v>
      </c>
      <c r="P47" s="1">
        <v>0</v>
      </c>
      <c r="Q47" s="1">
        <v>2101.02</v>
      </c>
      <c r="R47" s="1">
        <v>2141.29</v>
      </c>
      <c r="S47" s="1">
        <v>40000</v>
      </c>
      <c r="T47" s="1">
        <v>0</v>
      </c>
      <c r="U47" s="1">
        <v>1610800</v>
      </c>
      <c r="V47" s="12">
        <v>280000</v>
      </c>
      <c r="W47" s="12">
        <v>0</v>
      </c>
      <c r="X47" s="1">
        <v>0</v>
      </c>
      <c r="Y47" s="7">
        <f>+Table1[[#This Row],[CONSUMPTION T=(Q-P)*R+S]]+Table1[[#This Row],[IMPORTED ENERGY]]-Table1[[#This Row],[EXPORTED ENERGY]]</f>
        <v>1890800</v>
      </c>
      <c r="Z47" s="1">
        <v>1610800</v>
      </c>
      <c r="AA47" s="1">
        <v>853463.8</v>
      </c>
      <c r="AB47" s="1">
        <v>858329.7</v>
      </c>
      <c r="AC47" s="1">
        <v>1711793.5</v>
      </c>
      <c r="AD47" s="10">
        <f>+((Table1[[#This Row],[Column1]]-Table1[[#This Row],[TOTAL SALES AA=Y+Z]])/Table1[[#This Row],[Column1]])*100</f>
        <v>9.4672360905436843</v>
      </c>
      <c r="AE47" s="1">
        <v>-6.27</v>
      </c>
      <c r="AF47" s="1">
        <v>13713241.66</v>
      </c>
      <c r="AG47" s="1">
        <v>13152412.880000001</v>
      </c>
      <c r="AH47" s="1">
        <v>1.0627</v>
      </c>
      <c r="AI47" s="1">
        <v>0.95909999999999995</v>
      </c>
      <c r="AJ47" s="1">
        <v>-6.01</v>
      </c>
      <c r="AM47" s="1" t="s">
        <v>89</v>
      </c>
      <c r="AN47" s="1">
        <v>11121</v>
      </c>
      <c r="AP47" s="1">
        <f>+Table1[[#This Row],[Column1]]-Table1[[#This Row],[TOTAL SALES AA=Y+Z]]</f>
        <v>179006.5</v>
      </c>
    </row>
    <row r="48" spans="1:42" ht="30.75" customHeight="1" x14ac:dyDescent="0.4">
      <c r="A48" s="1">
        <v>24</v>
      </c>
      <c r="B48" s="1" t="s">
        <v>82</v>
      </c>
      <c r="C48" s="1" t="s">
        <v>83</v>
      </c>
      <c r="D48" s="1" t="s">
        <v>84</v>
      </c>
      <c r="E48" s="1" t="s">
        <v>84</v>
      </c>
      <c r="F48" s="1" t="s">
        <v>115</v>
      </c>
      <c r="G48" s="1" t="s">
        <v>84</v>
      </c>
      <c r="I48" s="1" t="s">
        <v>138</v>
      </c>
      <c r="J48" s="1" t="s">
        <v>87</v>
      </c>
      <c r="K48" s="1" t="s">
        <v>139</v>
      </c>
      <c r="L48" s="1">
        <v>3637</v>
      </c>
      <c r="M48" s="1">
        <v>3266</v>
      </c>
      <c r="N48" s="1">
        <v>371</v>
      </c>
      <c r="O48" s="1">
        <v>80</v>
      </c>
      <c r="P48" s="1">
        <v>0</v>
      </c>
      <c r="Q48" s="1">
        <v>975.81399999999996</v>
      </c>
      <c r="R48" s="1">
        <v>997.19</v>
      </c>
      <c r="S48" s="1">
        <v>40000</v>
      </c>
      <c r="T48" s="1">
        <v>0</v>
      </c>
      <c r="U48" s="1">
        <v>855040</v>
      </c>
      <c r="V48" s="12">
        <v>0</v>
      </c>
      <c r="W48" s="12">
        <v>170000</v>
      </c>
      <c r="X48" s="1">
        <v>0</v>
      </c>
      <c r="Y48" s="7">
        <f>+Table1[[#This Row],[CONSUMPTION T=(Q-P)*R+S]]+Table1[[#This Row],[IMPORTED ENERGY]]-Table1[[#This Row],[EXPORTED ENERGY]]</f>
        <v>685040</v>
      </c>
      <c r="Z48" s="1">
        <v>855040</v>
      </c>
      <c r="AA48" s="1">
        <v>534738.35</v>
      </c>
      <c r="AB48" s="1">
        <v>86372.800000000003</v>
      </c>
      <c r="AC48" s="1">
        <v>621111.15</v>
      </c>
      <c r="AD48" s="10">
        <f>+((Table1[[#This Row],[Column1]]-Table1[[#This Row],[TOTAL SALES AA=Y+Z]])/Table1[[#This Row],[Column1]])*100</f>
        <v>9.3321338899918214</v>
      </c>
      <c r="AE48" s="1">
        <v>27.36</v>
      </c>
      <c r="AF48" s="1">
        <v>6259959.7199999997</v>
      </c>
      <c r="AG48" s="1">
        <v>5962822.9299999997</v>
      </c>
      <c r="AH48" s="1">
        <v>0.72640000000000005</v>
      </c>
      <c r="AI48" s="1">
        <v>0.95250000000000001</v>
      </c>
      <c r="AJ48" s="1">
        <v>26.06</v>
      </c>
      <c r="AM48" s="1" t="s">
        <v>89</v>
      </c>
      <c r="AN48" s="1">
        <v>11121</v>
      </c>
      <c r="AP48" s="1">
        <f>+Table1[[#This Row],[Column1]]-Table1[[#This Row],[TOTAL SALES AA=Y+Z]]</f>
        <v>63928.849999999977</v>
      </c>
    </row>
    <row r="49" spans="1:42" ht="30.75" customHeight="1" x14ac:dyDescent="0.4">
      <c r="A49" s="1">
        <v>27</v>
      </c>
      <c r="B49" s="1" t="s">
        <v>82</v>
      </c>
      <c r="C49" s="1" t="s">
        <v>83</v>
      </c>
      <c r="D49" s="1" t="s">
        <v>84</v>
      </c>
      <c r="E49" s="1" t="s">
        <v>84</v>
      </c>
      <c r="F49" s="1" t="s">
        <v>115</v>
      </c>
      <c r="G49" s="1" t="s">
        <v>84</v>
      </c>
      <c r="I49" s="1" t="s">
        <v>144</v>
      </c>
      <c r="J49" s="1" t="s">
        <v>87</v>
      </c>
      <c r="K49" s="1" t="s">
        <v>145</v>
      </c>
      <c r="L49" s="1">
        <v>582</v>
      </c>
      <c r="M49" s="1">
        <v>521</v>
      </c>
      <c r="N49" s="1">
        <v>61</v>
      </c>
      <c r="O49" s="1">
        <v>48</v>
      </c>
      <c r="P49" s="1">
        <v>0</v>
      </c>
      <c r="Q49" s="1">
        <v>1237.9000000000001</v>
      </c>
      <c r="R49" s="1">
        <v>1260.6400000000001</v>
      </c>
      <c r="S49" s="1">
        <v>40000</v>
      </c>
      <c r="T49" s="1">
        <v>0</v>
      </c>
      <c r="U49" s="1">
        <v>909600</v>
      </c>
      <c r="V49" s="12">
        <v>46000</v>
      </c>
      <c r="W49" s="12">
        <v>0</v>
      </c>
      <c r="X49" s="1">
        <v>0</v>
      </c>
      <c r="Y49" s="7">
        <f>+Table1[[#This Row],[CONSUMPTION T=(Q-P)*R+S]]+Table1[[#This Row],[IMPORTED ENERGY]]-Table1[[#This Row],[EXPORTED ENERGY]]</f>
        <v>955600</v>
      </c>
      <c r="Z49" s="1">
        <v>909600</v>
      </c>
      <c r="AA49" s="1">
        <v>812278.6</v>
      </c>
      <c r="AB49" s="1">
        <v>51823.68</v>
      </c>
      <c r="AC49" s="1">
        <v>864102.28</v>
      </c>
      <c r="AD49" s="10">
        <f>+((Table1[[#This Row],[Column1]]-Table1[[#This Row],[TOTAL SALES AA=Y+Z]])/Table1[[#This Row],[Column1]])*100</f>
        <v>9.574897446630386</v>
      </c>
      <c r="AE49" s="1">
        <v>5</v>
      </c>
      <c r="AF49" s="1">
        <v>8234526.8399999999</v>
      </c>
      <c r="AG49" s="1">
        <v>8111277.0999999996</v>
      </c>
      <c r="AH49" s="1">
        <v>0.95</v>
      </c>
      <c r="AI49" s="1">
        <v>0.98499999999999999</v>
      </c>
      <c r="AJ49" s="1">
        <v>4.93</v>
      </c>
      <c r="AM49" s="1" t="s">
        <v>89</v>
      </c>
      <c r="AN49" s="1">
        <v>11121</v>
      </c>
      <c r="AP49" s="1">
        <f>+Table1[[#This Row],[Column1]]-Table1[[#This Row],[TOTAL SALES AA=Y+Z]]</f>
        <v>91497.719999999972</v>
      </c>
    </row>
    <row r="50" spans="1:42" ht="30.75" customHeight="1" x14ac:dyDescent="0.4">
      <c r="A50" s="1">
        <v>26</v>
      </c>
      <c r="B50" s="1" t="s">
        <v>82</v>
      </c>
      <c r="C50" s="1" t="s">
        <v>83</v>
      </c>
      <c r="D50" s="1" t="s">
        <v>84</v>
      </c>
      <c r="E50" s="1" t="s">
        <v>84</v>
      </c>
      <c r="F50" s="1" t="s">
        <v>115</v>
      </c>
      <c r="G50" s="1" t="s">
        <v>84</v>
      </c>
      <c r="I50" s="1" t="s">
        <v>142</v>
      </c>
      <c r="J50" s="1" t="s">
        <v>98</v>
      </c>
      <c r="K50" s="1" t="s">
        <v>143</v>
      </c>
      <c r="L50" s="1">
        <v>189</v>
      </c>
      <c r="M50" s="1">
        <v>181</v>
      </c>
      <c r="N50" s="1">
        <v>8</v>
      </c>
      <c r="O50" s="1">
        <v>178</v>
      </c>
      <c r="P50" s="1">
        <v>0</v>
      </c>
      <c r="Q50" s="1">
        <v>449.33</v>
      </c>
      <c r="R50" s="1">
        <v>456.63</v>
      </c>
      <c r="S50" s="1">
        <v>40000</v>
      </c>
      <c r="T50" s="1">
        <v>0</v>
      </c>
      <c r="U50" s="1">
        <v>292000</v>
      </c>
      <c r="V50" s="12">
        <v>0</v>
      </c>
      <c r="W50" s="12">
        <v>0</v>
      </c>
      <c r="X50" s="1">
        <v>0</v>
      </c>
      <c r="Y50" s="7">
        <f>+Table1[[#This Row],[CONSUMPTION T=(Q-P)*R+S]]+Table1[[#This Row],[IMPORTED ENERGY]]-Table1[[#This Row],[EXPORTED ENERGY]]</f>
        <v>292000</v>
      </c>
      <c r="Z50" s="1">
        <v>292000</v>
      </c>
      <c r="AA50" s="1">
        <v>330</v>
      </c>
      <c r="AB50" s="1">
        <v>263929.5</v>
      </c>
      <c r="AC50" s="1">
        <v>264259.5</v>
      </c>
      <c r="AD50" s="10">
        <f>+((Table1[[#This Row],[Column1]]-Table1[[#This Row],[TOTAL SALES AA=Y+Z]])/Table1[[#This Row],[Column1]])*100</f>
        <v>9.5001712328767134</v>
      </c>
      <c r="AE50" s="1">
        <v>9.5</v>
      </c>
      <c r="AF50" s="1">
        <v>2370097.0099999998</v>
      </c>
      <c r="AG50" s="1">
        <v>2377255.21</v>
      </c>
      <c r="AH50" s="1">
        <v>0.90500000000000003</v>
      </c>
      <c r="AI50" s="1">
        <v>1.0029999999999999</v>
      </c>
      <c r="AJ50" s="1">
        <v>9.5299999999999994</v>
      </c>
      <c r="AM50" s="1" t="s">
        <v>89</v>
      </c>
      <c r="AN50" s="1">
        <v>11121</v>
      </c>
      <c r="AP50" s="1">
        <f>+Table1[[#This Row],[Column1]]-Table1[[#This Row],[TOTAL SALES AA=Y+Z]]</f>
        <v>27740.5</v>
      </c>
    </row>
    <row r="51" spans="1:42" ht="30.75" customHeight="1" x14ac:dyDescent="0.4">
      <c r="A51" s="1">
        <v>13</v>
      </c>
      <c r="B51" s="1" t="s">
        <v>82</v>
      </c>
      <c r="C51" s="1" t="s">
        <v>83</v>
      </c>
      <c r="D51" s="1" t="s">
        <v>84</v>
      </c>
      <c r="E51" s="1" t="s">
        <v>84</v>
      </c>
      <c r="F51" s="1" t="s">
        <v>115</v>
      </c>
      <c r="G51" s="1" t="s">
        <v>84</v>
      </c>
      <c r="I51" s="1" t="s">
        <v>116</v>
      </c>
      <c r="J51" s="1" t="s">
        <v>87</v>
      </c>
      <c r="K51" s="1" t="s">
        <v>117</v>
      </c>
      <c r="L51" s="1">
        <v>6460</v>
      </c>
      <c r="M51" s="1">
        <v>894</v>
      </c>
      <c r="N51" s="1">
        <v>5566</v>
      </c>
      <c r="O51" s="1">
        <v>421</v>
      </c>
      <c r="P51" s="1">
        <v>11</v>
      </c>
      <c r="Q51" s="1">
        <v>1107.47</v>
      </c>
      <c r="R51" s="1">
        <v>1121.06</v>
      </c>
      <c r="S51" s="1">
        <v>40000</v>
      </c>
      <c r="T51" s="1">
        <v>0</v>
      </c>
      <c r="U51" s="1">
        <v>543600</v>
      </c>
      <c r="V51" s="12">
        <v>25000</v>
      </c>
      <c r="W51" s="12">
        <v>0</v>
      </c>
      <c r="X51" s="1">
        <v>0</v>
      </c>
      <c r="Y51" s="7">
        <f>+Table1[[#This Row],[CONSUMPTION T=(Q-P)*R+S]]+Table1[[#This Row],[IMPORTED ENERGY]]-Table1[[#This Row],[EXPORTED ENERGY]]</f>
        <v>568600</v>
      </c>
      <c r="Z51" s="1">
        <v>543600</v>
      </c>
      <c r="AA51" s="1">
        <v>72129.8</v>
      </c>
      <c r="AB51" s="1">
        <v>442660.6</v>
      </c>
      <c r="AC51" s="1">
        <v>514790.40000000002</v>
      </c>
      <c r="AD51" s="10">
        <f>+((Table1[[#This Row],[Column1]]-Table1[[#This Row],[TOTAL SALES AA=Y+Z]])/Table1[[#This Row],[Column1]])*100</f>
        <v>9.4635244460077352</v>
      </c>
      <c r="AE51" s="1">
        <v>5.3</v>
      </c>
      <c r="AF51" s="1">
        <v>5090480.49</v>
      </c>
      <c r="AG51" s="1">
        <v>4706571.88</v>
      </c>
      <c r="AH51" s="1">
        <v>0.94699999999999995</v>
      </c>
      <c r="AI51" s="1">
        <v>0.92459999999999998</v>
      </c>
      <c r="AJ51" s="1">
        <v>4.9000000000000004</v>
      </c>
      <c r="AM51" s="1" t="s">
        <v>89</v>
      </c>
      <c r="AN51" s="1">
        <v>11121</v>
      </c>
      <c r="AP51" s="1">
        <f>+Table1[[#This Row],[Column1]]-Table1[[#This Row],[TOTAL SALES AA=Y+Z]]</f>
        <v>53809.599999999977</v>
      </c>
    </row>
    <row r="52" spans="1:42" ht="30.75" customHeight="1" x14ac:dyDescent="0.4">
      <c r="A52" s="1">
        <v>14</v>
      </c>
      <c r="B52" s="1" t="s">
        <v>82</v>
      </c>
      <c r="C52" s="1" t="s">
        <v>83</v>
      </c>
      <c r="D52" s="1" t="s">
        <v>84</v>
      </c>
      <c r="E52" s="1" t="s">
        <v>84</v>
      </c>
      <c r="F52" s="1" t="s">
        <v>115</v>
      </c>
      <c r="G52" s="1" t="s">
        <v>84</v>
      </c>
      <c r="I52" s="1" t="s">
        <v>118</v>
      </c>
      <c r="J52" s="1" t="s">
        <v>91</v>
      </c>
      <c r="K52" s="1" t="s">
        <v>119</v>
      </c>
      <c r="L52" s="1">
        <v>13</v>
      </c>
      <c r="M52" s="1">
        <v>12</v>
      </c>
      <c r="N52" s="1">
        <v>1</v>
      </c>
      <c r="O52" s="1">
        <v>0</v>
      </c>
      <c r="P52" s="1">
        <v>0</v>
      </c>
      <c r="Q52" s="1">
        <v>513.26800000000003</v>
      </c>
      <c r="R52" s="1">
        <v>524.41999999999996</v>
      </c>
      <c r="S52" s="1">
        <v>40000</v>
      </c>
      <c r="T52" s="1">
        <v>0</v>
      </c>
      <c r="U52" s="1">
        <v>446080</v>
      </c>
      <c r="V52" s="12">
        <v>0</v>
      </c>
      <c r="W52" s="12">
        <v>0</v>
      </c>
      <c r="X52" s="1">
        <v>0</v>
      </c>
      <c r="Y52" s="7">
        <f>+Table1[[#This Row],[CONSUMPTION T=(Q-P)*R+S]]+Table1[[#This Row],[IMPORTED ENERGY]]-Table1[[#This Row],[EXPORTED ENERGY]]</f>
        <v>446080</v>
      </c>
      <c r="Z52" s="1">
        <v>446080</v>
      </c>
      <c r="AA52" s="1">
        <v>448205</v>
      </c>
      <c r="AB52" s="1">
        <v>0</v>
      </c>
      <c r="AC52" s="1">
        <v>448205</v>
      </c>
      <c r="AD52" s="10">
        <f>+((Table1[[#This Row],[Column1]]-Table1[[#This Row],[TOTAL SALES AA=Y+Z]])/Table1[[#This Row],[Column1]])*100</f>
        <v>-0.4763719512195122</v>
      </c>
      <c r="AE52" s="1">
        <v>-0.48</v>
      </c>
      <c r="AF52" s="1">
        <v>2464820.4300000002</v>
      </c>
      <c r="AG52" s="1">
        <v>2460221.06</v>
      </c>
      <c r="AH52" s="1">
        <v>1.0047999999999999</v>
      </c>
      <c r="AI52" s="1">
        <v>0.99809999999999999</v>
      </c>
      <c r="AJ52" s="1">
        <v>-0.48</v>
      </c>
      <c r="AM52" s="1" t="s">
        <v>89</v>
      </c>
      <c r="AN52" s="1">
        <v>11121</v>
      </c>
      <c r="AP52" s="1">
        <f>+Table1[[#This Row],[Column1]]-Table1[[#This Row],[TOTAL SALES AA=Y+Z]]</f>
        <v>-2125</v>
      </c>
    </row>
    <row r="53" spans="1:42" ht="30.75" customHeight="1" x14ac:dyDescent="0.4">
      <c r="A53" s="1">
        <v>16</v>
      </c>
      <c r="B53" s="1" t="s">
        <v>82</v>
      </c>
      <c r="C53" s="1" t="s">
        <v>83</v>
      </c>
      <c r="D53" s="1" t="s">
        <v>84</v>
      </c>
      <c r="E53" s="1" t="s">
        <v>84</v>
      </c>
      <c r="F53" s="1" t="s">
        <v>115</v>
      </c>
      <c r="G53" s="1" t="s">
        <v>84</v>
      </c>
      <c r="I53" s="1" t="s">
        <v>122</v>
      </c>
      <c r="J53" s="1" t="s">
        <v>91</v>
      </c>
      <c r="K53" s="1" t="s">
        <v>123</v>
      </c>
      <c r="L53" s="1">
        <v>1</v>
      </c>
      <c r="M53" s="1">
        <v>1</v>
      </c>
      <c r="N53" s="1">
        <v>0</v>
      </c>
      <c r="O53" s="1">
        <v>0</v>
      </c>
      <c r="P53" s="1">
        <v>0</v>
      </c>
      <c r="Q53" s="1">
        <v>1172.0899999999999</v>
      </c>
      <c r="R53" s="1">
        <v>1194.8499999999999</v>
      </c>
      <c r="S53" s="1">
        <v>40000</v>
      </c>
      <c r="T53" s="1">
        <v>0</v>
      </c>
      <c r="U53" s="1">
        <v>910400</v>
      </c>
      <c r="V53" s="12">
        <v>0</v>
      </c>
      <c r="W53" s="12">
        <v>0</v>
      </c>
      <c r="X53" s="1">
        <v>0</v>
      </c>
      <c r="Y53" s="7">
        <f>+Table1[[#This Row],[CONSUMPTION T=(Q-P)*R+S]]+Table1[[#This Row],[IMPORTED ENERGY]]-Table1[[#This Row],[EXPORTED ENERGY]]</f>
        <v>910400</v>
      </c>
      <c r="Z53" s="1">
        <v>910400</v>
      </c>
      <c r="AA53" s="1">
        <v>905875</v>
      </c>
      <c r="AB53" s="1">
        <v>0</v>
      </c>
      <c r="AC53" s="1">
        <v>905875</v>
      </c>
      <c r="AD53" s="10">
        <f>+((Table1[[#This Row],[Column1]]-Table1[[#This Row],[TOTAL SALES AA=Y+Z]])/Table1[[#This Row],[Column1]])*100</f>
        <v>0.49703427065026357</v>
      </c>
      <c r="AE53" s="1">
        <v>0.5</v>
      </c>
      <c r="AF53" s="1">
        <v>6099108</v>
      </c>
      <c r="AG53" s="1">
        <v>6099108</v>
      </c>
      <c r="AH53" s="1">
        <v>0.995</v>
      </c>
      <c r="AI53" s="1">
        <v>1</v>
      </c>
      <c r="AJ53" s="1">
        <v>0.5</v>
      </c>
      <c r="AM53" s="1" t="s">
        <v>89</v>
      </c>
      <c r="AN53" s="1">
        <v>11121</v>
      </c>
      <c r="AP53" s="1">
        <f>+Table1[[#This Row],[Column1]]-Table1[[#This Row],[TOTAL SALES AA=Y+Z]]</f>
        <v>4525</v>
      </c>
    </row>
    <row r="54" spans="1:42" ht="30.75" customHeight="1" x14ac:dyDescent="0.4">
      <c r="A54" s="1">
        <v>47</v>
      </c>
      <c r="B54" s="1" t="s">
        <v>82</v>
      </c>
      <c r="C54" s="1" t="s">
        <v>83</v>
      </c>
      <c r="D54" s="1" t="s">
        <v>84</v>
      </c>
      <c r="E54" s="1" t="s">
        <v>84</v>
      </c>
      <c r="F54" s="1" t="s">
        <v>115</v>
      </c>
      <c r="G54" s="1" t="s">
        <v>84</v>
      </c>
      <c r="I54" s="1" t="s">
        <v>179</v>
      </c>
      <c r="J54" s="1" t="s">
        <v>87</v>
      </c>
      <c r="K54" s="1" t="s">
        <v>180</v>
      </c>
      <c r="L54" s="1">
        <v>10381</v>
      </c>
      <c r="M54" s="1">
        <v>8408</v>
      </c>
      <c r="N54" s="1">
        <v>1973</v>
      </c>
      <c r="O54" s="1">
        <v>140</v>
      </c>
      <c r="P54" s="1">
        <v>0</v>
      </c>
      <c r="Q54" s="1">
        <v>1543.34</v>
      </c>
      <c r="R54" s="1">
        <v>1571.25</v>
      </c>
      <c r="S54" s="1">
        <v>40000</v>
      </c>
      <c r="T54" s="1">
        <v>0</v>
      </c>
      <c r="U54" s="1">
        <v>1116400</v>
      </c>
      <c r="V54" s="12">
        <v>180000</v>
      </c>
      <c r="W54" s="12">
        <v>0</v>
      </c>
      <c r="X54" s="1">
        <v>0</v>
      </c>
      <c r="Y54" s="7">
        <f>+Table1[[#This Row],[CONSUMPTION T=(Q-P)*R+S]]+Table1[[#This Row],[IMPORTED ENERGY]]-Table1[[#This Row],[EXPORTED ENERGY]]</f>
        <v>1296400</v>
      </c>
      <c r="Z54" s="1">
        <v>1116400</v>
      </c>
      <c r="AA54" s="1">
        <v>1008486.54</v>
      </c>
      <c r="AB54" s="1">
        <v>151152.4</v>
      </c>
      <c r="AC54" s="1">
        <v>1159638.94</v>
      </c>
      <c r="AD54" s="10">
        <f>+((Table1[[#This Row],[Column1]]-Table1[[#This Row],[TOTAL SALES AA=Y+Z]])/Table1[[#This Row],[Column1]])*100</f>
        <v>10.549294970688065</v>
      </c>
      <c r="AE54" s="1">
        <v>-3.87</v>
      </c>
      <c r="AF54" s="1">
        <v>11287759.84</v>
      </c>
      <c r="AG54" s="1">
        <v>11983759.210000001</v>
      </c>
      <c r="AH54" s="1">
        <v>1.0387</v>
      </c>
      <c r="AI54" s="1">
        <v>1.0617000000000001</v>
      </c>
      <c r="AJ54" s="1">
        <v>-4.1100000000000003</v>
      </c>
      <c r="AM54" s="1" t="s">
        <v>89</v>
      </c>
      <c r="AN54" s="1">
        <v>11121</v>
      </c>
      <c r="AP54" s="1">
        <f>+Table1[[#This Row],[Column1]]-Table1[[#This Row],[TOTAL SALES AA=Y+Z]]</f>
        <v>136761.06000000006</v>
      </c>
    </row>
    <row r="55" spans="1:42" ht="30.75" customHeight="1" x14ac:dyDescent="0.4">
      <c r="A55" s="1">
        <v>35</v>
      </c>
      <c r="B55" s="1" t="s">
        <v>82</v>
      </c>
      <c r="C55" s="1" t="s">
        <v>83</v>
      </c>
      <c r="D55" s="1" t="s">
        <v>84</v>
      </c>
      <c r="E55" s="1" t="s">
        <v>84</v>
      </c>
      <c r="F55" s="1" t="s">
        <v>115</v>
      </c>
      <c r="G55" s="1" t="s">
        <v>84</v>
      </c>
      <c r="I55" s="1" t="s">
        <v>157</v>
      </c>
      <c r="J55" s="1" t="s">
        <v>149</v>
      </c>
      <c r="K55" s="1" t="s">
        <v>158</v>
      </c>
      <c r="L55" s="1">
        <v>4872</v>
      </c>
      <c r="M55" s="1">
        <v>4056</v>
      </c>
      <c r="N55" s="1">
        <v>816</v>
      </c>
      <c r="O55" s="1">
        <v>0</v>
      </c>
      <c r="P55" s="1">
        <v>-1</v>
      </c>
      <c r="Q55" s="1">
        <v>2166.2199999999998</v>
      </c>
      <c r="R55" s="1">
        <v>2211.54</v>
      </c>
      <c r="S55" s="1">
        <v>20000</v>
      </c>
      <c r="T55" s="1">
        <v>0</v>
      </c>
      <c r="U55" s="1">
        <v>906400</v>
      </c>
      <c r="V55" s="12">
        <v>0</v>
      </c>
      <c r="W55" s="12">
        <v>278000</v>
      </c>
      <c r="X55" s="1">
        <v>0</v>
      </c>
      <c r="Y55" s="7">
        <f>+Table1[[#This Row],[CONSUMPTION T=(Q-P)*R+S]]+Table1[[#This Row],[IMPORTED ENERGY]]-Table1[[#This Row],[EXPORTED ENERGY]]</f>
        <v>628400</v>
      </c>
      <c r="Z55" s="1">
        <v>906400</v>
      </c>
      <c r="AA55" s="1">
        <v>569486.61</v>
      </c>
      <c r="AB55" s="1">
        <v>1079.6600000000001</v>
      </c>
      <c r="AC55" s="1">
        <v>570566.27</v>
      </c>
      <c r="AD55" s="10">
        <f>+((Table1[[#This Row],[Column1]]-Table1[[#This Row],[TOTAL SALES AA=Y+Z]])/Table1[[#This Row],[Column1]])*100</f>
        <v>9.2033306810948421</v>
      </c>
      <c r="AE55" s="1">
        <v>37.049999999999997</v>
      </c>
      <c r="AF55" s="1">
        <v>6057267.4500000002</v>
      </c>
      <c r="AG55" s="1">
        <v>5348874.2699999996</v>
      </c>
      <c r="AH55" s="1">
        <v>0.62949999999999995</v>
      </c>
      <c r="AI55" s="1">
        <v>0.8831</v>
      </c>
      <c r="AJ55" s="1">
        <v>32.72</v>
      </c>
      <c r="AM55" s="1" t="s">
        <v>89</v>
      </c>
      <c r="AN55" s="1">
        <v>11121</v>
      </c>
      <c r="AP55" s="1">
        <f>+Table1[[#This Row],[Column1]]-Table1[[#This Row],[TOTAL SALES AA=Y+Z]]</f>
        <v>57833.729999999981</v>
      </c>
    </row>
    <row r="56" spans="1:42" ht="30.75" customHeight="1" x14ac:dyDescent="0.4">
      <c r="A56" s="1">
        <v>30</v>
      </c>
      <c r="B56" s="1" t="s">
        <v>82</v>
      </c>
      <c r="C56" s="1" t="s">
        <v>83</v>
      </c>
      <c r="D56" s="1" t="s">
        <v>84</v>
      </c>
      <c r="E56" s="1" t="s">
        <v>84</v>
      </c>
      <c r="F56" s="1" t="s">
        <v>115</v>
      </c>
      <c r="G56" s="1" t="s">
        <v>84</v>
      </c>
      <c r="I56" s="1" t="s">
        <v>151</v>
      </c>
      <c r="J56" s="1" t="s">
        <v>149</v>
      </c>
      <c r="K56" s="1" t="s">
        <v>152</v>
      </c>
      <c r="L56" s="1">
        <v>1382</v>
      </c>
      <c r="M56" s="1">
        <v>1127</v>
      </c>
      <c r="N56" s="1">
        <v>255</v>
      </c>
      <c r="O56" s="1">
        <v>0</v>
      </c>
      <c r="P56" s="1">
        <v>0</v>
      </c>
      <c r="Q56" s="1">
        <v>336.58600000000001</v>
      </c>
      <c r="R56" s="1">
        <v>344.93</v>
      </c>
      <c r="S56" s="1">
        <v>20000</v>
      </c>
      <c r="T56" s="1">
        <v>0</v>
      </c>
      <c r="U56" s="1">
        <v>166880</v>
      </c>
      <c r="V56" s="12">
        <v>0</v>
      </c>
      <c r="W56" s="12">
        <v>52500</v>
      </c>
      <c r="X56" s="1">
        <v>0</v>
      </c>
      <c r="Y56" s="7">
        <f>+Table1[[#This Row],[CONSUMPTION T=(Q-P)*R+S]]+Table1[[#This Row],[IMPORTED ENERGY]]-Table1[[#This Row],[EXPORTED ENERGY]]</f>
        <v>114380</v>
      </c>
      <c r="Z56" s="1">
        <v>166880</v>
      </c>
      <c r="AA56" s="1">
        <v>103789</v>
      </c>
      <c r="AB56" s="1">
        <v>0</v>
      </c>
      <c r="AC56" s="1">
        <v>103789</v>
      </c>
      <c r="AD56" s="10">
        <f>+((Table1[[#This Row],[Column1]]-Table1[[#This Row],[TOTAL SALES AA=Y+Z]])/Table1[[#This Row],[Column1]])*100</f>
        <v>9.2594859241126066</v>
      </c>
      <c r="AE56" s="1">
        <v>37.81</v>
      </c>
      <c r="AF56" s="1">
        <v>1263374.1499999999</v>
      </c>
      <c r="AG56" s="1">
        <v>1127177.3899999999</v>
      </c>
      <c r="AH56" s="1">
        <v>0.62190000000000001</v>
      </c>
      <c r="AI56" s="1">
        <v>0.89219999999999999</v>
      </c>
      <c r="AJ56" s="1">
        <v>33.729999999999997</v>
      </c>
      <c r="AM56" s="1" t="s">
        <v>89</v>
      </c>
      <c r="AN56" s="1">
        <v>11121</v>
      </c>
      <c r="AP56" s="1">
        <f>+Table1[[#This Row],[Column1]]-Table1[[#This Row],[TOTAL SALES AA=Y+Z]]</f>
        <v>10591</v>
      </c>
    </row>
    <row r="57" spans="1:42" ht="30.75" customHeight="1" x14ac:dyDescent="0.4">
      <c r="A57" s="1">
        <v>39</v>
      </c>
      <c r="B57" s="1" t="s">
        <v>82</v>
      </c>
      <c r="C57" s="1" t="s">
        <v>83</v>
      </c>
      <c r="D57" s="1" t="s">
        <v>84</v>
      </c>
      <c r="E57" s="1" t="s">
        <v>84</v>
      </c>
      <c r="F57" s="1" t="s">
        <v>115</v>
      </c>
      <c r="G57" s="1" t="s">
        <v>84</v>
      </c>
      <c r="I57" s="1" t="s">
        <v>163</v>
      </c>
      <c r="J57" s="1" t="s">
        <v>87</v>
      </c>
      <c r="K57" s="1" t="s">
        <v>164</v>
      </c>
      <c r="L57" s="1">
        <v>3471</v>
      </c>
      <c r="M57" s="1">
        <v>3118</v>
      </c>
      <c r="N57" s="1">
        <v>353</v>
      </c>
      <c r="O57" s="1">
        <v>3</v>
      </c>
      <c r="P57" s="1">
        <v>0</v>
      </c>
      <c r="Q57" s="1">
        <v>1071.95</v>
      </c>
      <c r="R57" s="1">
        <v>1099.3699999999999</v>
      </c>
      <c r="S57" s="1">
        <v>40000</v>
      </c>
      <c r="T57" s="1">
        <v>0</v>
      </c>
      <c r="U57" s="1">
        <v>1096800</v>
      </c>
      <c r="V57" s="12">
        <v>0</v>
      </c>
      <c r="W57" s="12">
        <v>260000</v>
      </c>
      <c r="X57" s="1">
        <v>0</v>
      </c>
      <c r="Y57" s="7">
        <f>+Table1[[#This Row],[CONSUMPTION T=(Q-P)*R+S]]+Table1[[#This Row],[IMPORTED ENERGY]]-Table1[[#This Row],[EXPORTED ENERGY]]</f>
        <v>836800</v>
      </c>
      <c r="Z57" s="1">
        <v>1096800</v>
      </c>
      <c r="AA57" s="1">
        <v>755091.59</v>
      </c>
      <c r="AB57" s="1">
        <v>3238.98</v>
      </c>
      <c r="AC57" s="1">
        <v>758330.57</v>
      </c>
      <c r="AD57" s="10">
        <f>+((Table1[[#This Row],[Column1]]-Table1[[#This Row],[TOTAL SALES AA=Y+Z]])/Table1[[#This Row],[Column1]])*100</f>
        <v>9.3773219407265831</v>
      </c>
      <c r="AE57" s="1">
        <v>30.86</v>
      </c>
      <c r="AF57" s="1">
        <v>7630205.7300000004</v>
      </c>
      <c r="AG57" s="1">
        <v>7888532.9900000002</v>
      </c>
      <c r="AH57" s="1">
        <v>0.69140000000000001</v>
      </c>
      <c r="AI57" s="1">
        <v>1.0339</v>
      </c>
      <c r="AJ57" s="1">
        <v>31.91</v>
      </c>
      <c r="AM57" s="1" t="s">
        <v>89</v>
      </c>
      <c r="AN57" s="1">
        <v>11121</v>
      </c>
      <c r="AP57" s="1">
        <f>+Table1[[#This Row],[Column1]]-Table1[[#This Row],[TOTAL SALES AA=Y+Z]]</f>
        <v>78469.430000000051</v>
      </c>
    </row>
    <row r="58" spans="1:42" ht="30.75" customHeight="1" x14ac:dyDescent="0.4">
      <c r="A58" s="1">
        <v>45</v>
      </c>
      <c r="B58" s="1" t="s">
        <v>82</v>
      </c>
      <c r="C58" s="1" t="s">
        <v>83</v>
      </c>
      <c r="D58" s="1" t="s">
        <v>84</v>
      </c>
      <c r="E58" s="1" t="s">
        <v>84</v>
      </c>
      <c r="F58" s="1" t="s">
        <v>115</v>
      </c>
      <c r="G58" s="1" t="s">
        <v>84</v>
      </c>
      <c r="I58" s="1" t="s">
        <v>175</v>
      </c>
      <c r="J58" s="1" t="s">
        <v>87</v>
      </c>
      <c r="K58" s="1" t="s">
        <v>176</v>
      </c>
      <c r="L58" s="1">
        <v>2562</v>
      </c>
      <c r="M58" s="1">
        <v>2013</v>
      </c>
      <c r="N58" s="1">
        <v>549</v>
      </c>
      <c r="O58" s="1">
        <v>307</v>
      </c>
      <c r="P58" s="1">
        <v>0</v>
      </c>
      <c r="Q58" s="1">
        <v>12174.7</v>
      </c>
      <c r="R58" s="1">
        <v>12860.1</v>
      </c>
      <c r="S58" s="1">
        <v>1000</v>
      </c>
      <c r="T58" s="1">
        <v>0</v>
      </c>
      <c r="U58" s="1">
        <v>685400</v>
      </c>
      <c r="V58" s="12">
        <v>140000</v>
      </c>
      <c r="W58" s="12">
        <v>0</v>
      </c>
      <c r="X58" s="1">
        <v>0</v>
      </c>
      <c r="Y58" s="7">
        <f>+Table1[[#This Row],[CONSUMPTION T=(Q-P)*R+S]]+Table1[[#This Row],[IMPORTED ENERGY]]-Table1[[#This Row],[EXPORTED ENERGY]]</f>
        <v>825400</v>
      </c>
      <c r="Z58" s="1">
        <v>685400</v>
      </c>
      <c r="AA58" s="1">
        <v>416207.75</v>
      </c>
      <c r="AB58" s="1">
        <v>331455.62</v>
      </c>
      <c r="AC58" s="1">
        <v>747663.37</v>
      </c>
      <c r="AD58" s="10">
        <f>+((Table1[[#This Row],[Column1]]-Table1[[#This Row],[TOTAL SALES AA=Y+Z]])/Table1[[#This Row],[Column1]])*100</f>
        <v>9.4180554882481218</v>
      </c>
      <c r="AE58" s="1">
        <v>-9.08</v>
      </c>
      <c r="AF58" s="1">
        <v>6570944.7199999997</v>
      </c>
      <c r="AG58" s="1">
        <v>4943521.24</v>
      </c>
      <c r="AH58" s="1">
        <v>1.0908</v>
      </c>
      <c r="AI58" s="1">
        <v>0.75229999999999997</v>
      </c>
      <c r="AJ58" s="1">
        <v>-6.83</v>
      </c>
      <c r="AM58" s="1" t="s">
        <v>89</v>
      </c>
      <c r="AN58" s="1">
        <v>11121</v>
      </c>
      <c r="AP58" s="1">
        <f>+Table1[[#This Row],[Column1]]-Table1[[#This Row],[TOTAL SALES AA=Y+Z]]</f>
        <v>77736.63</v>
      </c>
    </row>
    <row r="59" spans="1:42" ht="30.75" customHeight="1" x14ac:dyDescent="0.4">
      <c r="A59" s="1">
        <v>46</v>
      </c>
      <c r="B59" s="1" t="s">
        <v>82</v>
      </c>
      <c r="C59" s="1" t="s">
        <v>83</v>
      </c>
      <c r="D59" s="1" t="s">
        <v>84</v>
      </c>
      <c r="E59" s="1" t="s">
        <v>84</v>
      </c>
      <c r="F59" s="1" t="s">
        <v>115</v>
      </c>
      <c r="G59" s="1" t="s">
        <v>84</v>
      </c>
      <c r="I59" s="1" t="s">
        <v>177</v>
      </c>
      <c r="J59" s="1" t="s">
        <v>149</v>
      </c>
      <c r="K59" s="1" t="s">
        <v>178</v>
      </c>
      <c r="L59" s="1">
        <v>2945</v>
      </c>
      <c r="M59" s="1">
        <v>2582</v>
      </c>
      <c r="N59" s="1">
        <v>363</v>
      </c>
      <c r="O59" s="1">
        <v>1</v>
      </c>
      <c r="P59" s="1">
        <v>0</v>
      </c>
      <c r="Q59" s="1">
        <v>42195.8</v>
      </c>
      <c r="R59" s="1">
        <v>42708.2</v>
      </c>
      <c r="S59" s="1">
        <v>1000</v>
      </c>
      <c r="T59" s="1">
        <v>0</v>
      </c>
      <c r="U59" s="1">
        <v>512400</v>
      </c>
      <c r="V59" s="12">
        <v>490000</v>
      </c>
      <c r="W59" s="12">
        <v>0</v>
      </c>
      <c r="X59" s="1">
        <v>0</v>
      </c>
      <c r="Y59" s="7">
        <f>+Table1[[#This Row],[CONSUMPTION T=(Q-P)*R+S]]+Table1[[#This Row],[IMPORTED ENERGY]]-Table1[[#This Row],[EXPORTED ENERGY]]</f>
        <v>1002400</v>
      </c>
      <c r="Z59" s="1">
        <v>512400</v>
      </c>
      <c r="AA59" s="1">
        <v>905312.6</v>
      </c>
      <c r="AB59" s="1">
        <v>1079.6600000000001</v>
      </c>
      <c r="AC59" s="1">
        <v>906392.26</v>
      </c>
      <c r="AD59" s="10">
        <f>+((Table1[[#This Row],[Column1]]-Table1[[#This Row],[TOTAL SALES AA=Y+Z]])/Table1[[#This Row],[Column1]])*100</f>
        <v>9.5777873104549069</v>
      </c>
      <c r="AE59" s="1">
        <v>-76.89</v>
      </c>
      <c r="AF59" s="1">
        <v>9807422.9499999993</v>
      </c>
      <c r="AG59" s="1">
        <v>8923683.9399999995</v>
      </c>
      <c r="AH59" s="1">
        <v>1.7688999999999999</v>
      </c>
      <c r="AI59" s="1">
        <v>0.90990000000000004</v>
      </c>
      <c r="AJ59" s="1">
        <v>-69.959999999999994</v>
      </c>
      <c r="AM59" s="1" t="s">
        <v>89</v>
      </c>
      <c r="AN59" s="1">
        <v>11121</v>
      </c>
      <c r="AP59" s="1">
        <f>+Table1[[#This Row],[Column1]]-Table1[[#This Row],[TOTAL SALES AA=Y+Z]]</f>
        <v>96007.739999999991</v>
      </c>
    </row>
    <row r="60" spans="1:42" ht="30.75" customHeight="1" x14ac:dyDescent="0.4">
      <c r="A60" s="1">
        <v>4</v>
      </c>
      <c r="B60" s="1" t="s">
        <v>82</v>
      </c>
      <c r="C60" s="1" t="s">
        <v>83</v>
      </c>
      <c r="D60" s="1" t="s">
        <v>84</v>
      </c>
      <c r="E60" s="1" t="s">
        <v>84</v>
      </c>
      <c r="F60" s="1" t="s">
        <v>85</v>
      </c>
      <c r="G60" s="1" t="s">
        <v>84</v>
      </c>
      <c r="I60" s="1" t="s">
        <v>95</v>
      </c>
      <c r="J60" s="1" t="s">
        <v>87</v>
      </c>
      <c r="K60" s="1" t="s">
        <v>96</v>
      </c>
      <c r="L60" s="1">
        <v>867</v>
      </c>
      <c r="M60" s="1">
        <v>718</v>
      </c>
      <c r="N60" s="1">
        <v>149</v>
      </c>
      <c r="O60" s="1">
        <v>19</v>
      </c>
      <c r="P60" s="1">
        <v>0</v>
      </c>
      <c r="Q60" s="1">
        <v>2407.9</v>
      </c>
      <c r="R60" s="1">
        <v>3100.7</v>
      </c>
      <c r="S60" s="1">
        <v>2000</v>
      </c>
      <c r="T60" s="1">
        <v>0</v>
      </c>
      <c r="U60" s="1">
        <v>1385600</v>
      </c>
      <c r="W60" s="12">
        <v>645000</v>
      </c>
      <c r="X60" s="1">
        <v>0</v>
      </c>
      <c r="Y60" s="7">
        <f>+Table1[[#This Row],[CONSUMPTION T=(Q-P)*R+S]]+Table1[[#This Row],[IMPORTED ENERGY]]-Table1[[#This Row],[EXPORTED ENERGY]]</f>
        <v>740600</v>
      </c>
      <c r="Z60" s="1">
        <v>1385600</v>
      </c>
      <c r="AA60" s="1">
        <v>650879.75</v>
      </c>
      <c r="AB60" s="1">
        <v>20513.54</v>
      </c>
      <c r="AC60" s="1">
        <v>671393.29</v>
      </c>
      <c r="AD60" s="10">
        <f>+((Table1[[#This Row],[Column1]]-Table1[[#This Row],[TOTAL SALES AA=Y+Z]])/Table1[[#This Row],[Column1]])*100</f>
        <v>9.3446813394544908</v>
      </c>
      <c r="AE60" s="1">
        <v>51.54</v>
      </c>
      <c r="AF60" s="1">
        <v>5408672.5800000001</v>
      </c>
      <c r="AG60" s="1">
        <v>5124098.34</v>
      </c>
      <c r="AH60" s="1">
        <v>0.48459999999999998</v>
      </c>
      <c r="AI60" s="1">
        <v>0.94740000000000002</v>
      </c>
      <c r="AJ60" s="1">
        <v>48.83</v>
      </c>
      <c r="AM60" s="1" t="s">
        <v>89</v>
      </c>
      <c r="AN60" s="1">
        <v>11121</v>
      </c>
      <c r="AP60" s="1">
        <f>+Table1[[#This Row],[Column1]]-Table1[[#This Row],[TOTAL SALES AA=Y+Z]]</f>
        <v>69206.709999999963</v>
      </c>
    </row>
    <row r="61" spans="1:42" ht="30.75" customHeight="1" x14ac:dyDescent="0.4">
      <c r="A61" s="1">
        <v>2</v>
      </c>
      <c r="B61" s="1" t="s">
        <v>82</v>
      </c>
      <c r="C61" s="1" t="s">
        <v>83</v>
      </c>
      <c r="D61" s="1" t="s">
        <v>84</v>
      </c>
      <c r="E61" s="1" t="s">
        <v>84</v>
      </c>
      <c r="F61" s="1" t="s">
        <v>85</v>
      </c>
      <c r="G61" s="1" t="s">
        <v>84</v>
      </c>
      <c r="I61" s="1" t="s">
        <v>90</v>
      </c>
      <c r="J61" s="1" t="s">
        <v>91</v>
      </c>
      <c r="K61" s="1" t="s">
        <v>92</v>
      </c>
      <c r="L61" s="1">
        <v>4</v>
      </c>
      <c r="M61" s="1">
        <v>3</v>
      </c>
      <c r="N61" s="1">
        <v>1</v>
      </c>
      <c r="O61" s="1">
        <v>0</v>
      </c>
      <c r="P61" s="1">
        <v>0</v>
      </c>
      <c r="Q61" s="1">
        <v>2322.4</v>
      </c>
      <c r="R61" s="1">
        <v>3085.1</v>
      </c>
      <c r="S61" s="1">
        <v>2000</v>
      </c>
      <c r="T61" s="1">
        <v>0</v>
      </c>
      <c r="U61" s="1">
        <v>1525400</v>
      </c>
      <c r="W61" s="12">
        <v>0</v>
      </c>
      <c r="X61" s="1">
        <v>0</v>
      </c>
      <c r="Y61" s="7">
        <f>+Table1[[#This Row],[CONSUMPTION T=(Q-P)*R+S]]+Table1[[#This Row],[IMPORTED ENERGY]]-Table1[[#This Row],[EXPORTED ENERGY]]</f>
        <v>1525400</v>
      </c>
      <c r="Z61" s="1">
        <v>1525400</v>
      </c>
      <c r="AA61" s="1">
        <v>1592032</v>
      </c>
      <c r="AB61" s="1">
        <v>0</v>
      </c>
      <c r="AC61" s="1">
        <v>1592032</v>
      </c>
      <c r="AD61" s="10">
        <f>+((Table1[[#This Row],[Column1]]-Table1[[#This Row],[TOTAL SALES AA=Y+Z]])/Table1[[#This Row],[Column1]])*100</f>
        <v>-4.3681657270224203</v>
      </c>
      <c r="AE61" s="1">
        <v>-4.37</v>
      </c>
      <c r="AF61" s="1">
        <v>11891016</v>
      </c>
      <c r="AG61" s="1">
        <v>11891016</v>
      </c>
      <c r="AH61" s="1">
        <v>1.0437000000000001</v>
      </c>
      <c r="AI61" s="1">
        <v>1</v>
      </c>
      <c r="AJ61" s="1">
        <v>-4.37</v>
      </c>
      <c r="AM61" s="1" t="s">
        <v>89</v>
      </c>
      <c r="AN61" s="1">
        <v>11121</v>
      </c>
      <c r="AP61" s="1">
        <f>+Table1[[#This Row],[Column1]]-Table1[[#This Row],[TOTAL SALES AA=Y+Z]]</f>
        <v>-66632</v>
      </c>
    </row>
    <row r="62" spans="1:42" ht="30.75" customHeight="1" x14ac:dyDescent="0.4">
      <c r="A62" s="1">
        <v>1</v>
      </c>
      <c r="B62" s="1" t="s">
        <v>82</v>
      </c>
      <c r="C62" s="1" t="s">
        <v>83</v>
      </c>
      <c r="D62" s="1" t="s">
        <v>84</v>
      </c>
      <c r="E62" s="1" t="s">
        <v>84</v>
      </c>
      <c r="F62" s="1" t="s">
        <v>85</v>
      </c>
      <c r="G62" s="1" t="s">
        <v>84</v>
      </c>
      <c r="I62" s="1" t="s">
        <v>86</v>
      </c>
      <c r="J62" s="1" t="s">
        <v>87</v>
      </c>
      <c r="K62" s="1" t="s">
        <v>88</v>
      </c>
      <c r="L62" s="1">
        <v>2576</v>
      </c>
      <c r="M62" s="1">
        <v>1704</v>
      </c>
      <c r="N62" s="1">
        <v>872</v>
      </c>
      <c r="O62" s="1">
        <v>83</v>
      </c>
      <c r="P62" s="1">
        <v>0</v>
      </c>
      <c r="Q62" s="1">
        <v>3698.4</v>
      </c>
      <c r="R62" s="1">
        <v>4606</v>
      </c>
      <c r="S62" s="1">
        <v>2000</v>
      </c>
      <c r="T62" s="1">
        <v>0</v>
      </c>
      <c r="U62" s="1">
        <v>1815200</v>
      </c>
      <c r="V62" s="12">
        <v>910000</v>
      </c>
      <c r="W62" s="12">
        <v>0</v>
      </c>
      <c r="X62" s="1">
        <v>0</v>
      </c>
      <c r="Y62" s="7">
        <f>+Table1[[#This Row],[CONSUMPTION T=(Q-P)*R+S]]+Table1[[#This Row],[IMPORTED ENERGY]]-Table1[[#This Row],[EXPORTED ENERGY]]</f>
        <v>2725200</v>
      </c>
      <c r="Z62" s="1">
        <v>1815200</v>
      </c>
      <c r="AA62" s="1">
        <v>2389356.15</v>
      </c>
      <c r="AB62" s="1">
        <v>89611.78</v>
      </c>
      <c r="AC62" s="1">
        <v>2478967.9300000002</v>
      </c>
      <c r="AD62" s="10">
        <f>+((Table1[[#This Row],[Column1]]-Table1[[#This Row],[TOTAL SALES AA=Y+Z]])/Table1[[#This Row],[Column1]])*100</f>
        <v>9.0353761191839066</v>
      </c>
      <c r="AE62" s="1">
        <v>-36.57</v>
      </c>
      <c r="AF62" s="1">
        <v>13216011.890000001</v>
      </c>
      <c r="AG62" s="1">
        <v>13548886.109999999</v>
      </c>
      <c r="AH62" s="1">
        <v>1.3656999999999999</v>
      </c>
      <c r="AI62" s="1">
        <v>1.0251999999999999</v>
      </c>
      <c r="AJ62" s="1">
        <v>-37.49</v>
      </c>
      <c r="AM62" s="1" t="s">
        <v>89</v>
      </c>
      <c r="AN62" s="1">
        <v>11121</v>
      </c>
      <c r="AP62" s="1">
        <f>+Table1[[#This Row],[Column1]]-Table1[[#This Row],[TOTAL SALES AA=Y+Z]]</f>
        <v>246232.06999999983</v>
      </c>
    </row>
    <row r="63" spans="1:42" ht="30.75" customHeight="1" x14ac:dyDescent="0.4">
      <c r="A63" s="1">
        <v>7</v>
      </c>
      <c r="B63" s="1" t="s">
        <v>82</v>
      </c>
      <c r="C63" s="1" t="s">
        <v>83</v>
      </c>
      <c r="D63" s="1" t="s">
        <v>84</v>
      </c>
      <c r="E63" s="1" t="s">
        <v>84</v>
      </c>
      <c r="F63" s="1" t="s">
        <v>85</v>
      </c>
      <c r="G63" s="1" t="s">
        <v>84</v>
      </c>
      <c r="I63" s="1" t="s">
        <v>102</v>
      </c>
      <c r="J63" s="1" t="s">
        <v>91</v>
      </c>
      <c r="K63" s="1" t="s">
        <v>103</v>
      </c>
      <c r="L63" s="1">
        <v>8</v>
      </c>
      <c r="M63" s="1">
        <v>8</v>
      </c>
      <c r="N63" s="1">
        <v>0</v>
      </c>
      <c r="O63" s="1">
        <v>0</v>
      </c>
      <c r="P63" s="1">
        <v>0</v>
      </c>
      <c r="Q63" s="1">
        <v>1567.7</v>
      </c>
      <c r="R63" s="1">
        <v>1919.9</v>
      </c>
      <c r="S63" s="1">
        <v>2000</v>
      </c>
      <c r="T63" s="1">
        <v>0</v>
      </c>
      <c r="U63" s="1">
        <v>704400</v>
      </c>
      <c r="V63" s="12">
        <v>0</v>
      </c>
      <c r="W63" s="12">
        <v>0</v>
      </c>
      <c r="X63" s="1">
        <v>0</v>
      </c>
      <c r="Y63" s="7">
        <f>+Table1[[#This Row],[CONSUMPTION T=(Q-P)*R+S]]+Table1[[#This Row],[IMPORTED ENERGY]]-Table1[[#This Row],[EXPORTED ENERGY]]</f>
        <v>704400</v>
      </c>
      <c r="Z63" s="1">
        <v>704400</v>
      </c>
      <c r="AA63" s="1">
        <v>693550.5</v>
      </c>
      <c r="AB63" s="1">
        <v>0</v>
      </c>
      <c r="AC63" s="1">
        <v>693550.5</v>
      </c>
      <c r="AD63" s="10">
        <f>+((Table1[[#This Row],[Column1]]-Table1[[#This Row],[TOTAL SALES AA=Y+Z]])/Table1[[#This Row],[Column1]])*100</f>
        <v>1.5402470187393527</v>
      </c>
      <c r="AE63" s="1">
        <v>1.54</v>
      </c>
      <c r="AF63" s="1">
        <v>3079302.5</v>
      </c>
      <c r="AG63" s="1">
        <v>3078713.28</v>
      </c>
      <c r="AH63" s="1">
        <v>0.98460000000000003</v>
      </c>
      <c r="AI63" s="1">
        <v>0.99980000000000002</v>
      </c>
      <c r="AJ63" s="1">
        <v>1.54</v>
      </c>
      <c r="AM63" s="1" t="s">
        <v>89</v>
      </c>
      <c r="AN63" s="1">
        <v>11121</v>
      </c>
      <c r="AP63" s="1">
        <f>+Table1[[#This Row],[Column1]]-Table1[[#This Row],[TOTAL SALES AA=Y+Z]]</f>
        <v>10849.5</v>
      </c>
    </row>
    <row r="64" spans="1:42" ht="30.75" customHeight="1" x14ac:dyDescent="0.4">
      <c r="A64" s="1">
        <v>3</v>
      </c>
      <c r="B64" s="1" t="s">
        <v>82</v>
      </c>
      <c r="C64" s="1" t="s">
        <v>83</v>
      </c>
      <c r="D64" s="1" t="s">
        <v>84</v>
      </c>
      <c r="E64" s="1" t="s">
        <v>84</v>
      </c>
      <c r="F64" s="1" t="s">
        <v>85</v>
      </c>
      <c r="G64" s="1" t="s">
        <v>84</v>
      </c>
      <c r="I64" s="1" t="s">
        <v>93</v>
      </c>
      <c r="J64" s="1" t="s">
        <v>87</v>
      </c>
      <c r="K64" s="1" t="s">
        <v>94</v>
      </c>
      <c r="L64" s="1">
        <v>1780</v>
      </c>
      <c r="M64" s="1">
        <v>1536</v>
      </c>
      <c r="N64" s="1">
        <v>244</v>
      </c>
      <c r="O64" s="1">
        <v>30</v>
      </c>
      <c r="P64" s="1">
        <v>0</v>
      </c>
      <c r="Q64" s="1">
        <v>2404.9</v>
      </c>
      <c r="R64" s="1">
        <v>3017.8</v>
      </c>
      <c r="S64" s="1">
        <v>2000</v>
      </c>
      <c r="T64" s="1">
        <v>0</v>
      </c>
      <c r="U64" s="1">
        <v>1225800</v>
      </c>
      <c r="V64" s="12">
        <v>40000</v>
      </c>
      <c r="W64" s="12">
        <v>0</v>
      </c>
      <c r="X64" s="1">
        <v>0</v>
      </c>
      <c r="Y64" s="7">
        <f>+Table1[[#This Row],[CONSUMPTION T=(Q-P)*R+S]]+Table1[[#This Row],[IMPORTED ENERGY]]-Table1[[#This Row],[EXPORTED ENERGY]]</f>
        <v>1265800</v>
      </c>
      <c r="Z64" s="1">
        <v>1225800</v>
      </c>
      <c r="AA64" s="1">
        <v>1113773.75</v>
      </c>
      <c r="AB64" s="1">
        <v>32389.8</v>
      </c>
      <c r="AC64" s="1">
        <v>1146163.55</v>
      </c>
      <c r="AD64" s="10">
        <f>+((Table1[[#This Row],[Column1]]-Table1[[#This Row],[TOTAL SALES AA=Y+Z]])/Table1[[#This Row],[Column1]])*100</f>
        <v>9.4514496760941658</v>
      </c>
      <c r="AE64" s="1">
        <v>6.5</v>
      </c>
      <c r="AF64" s="1">
        <v>11565100</v>
      </c>
      <c r="AG64" s="1">
        <v>12084934.449999999</v>
      </c>
      <c r="AH64" s="1">
        <v>0.93500000000000005</v>
      </c>
      <c r="AI64" s="1">
        <v>1.0448999999999999</v>
      </c>
      <c r="AJ64" s="1">
        <v>6.79</v>
      </c>
      <c r="AM64" s="1" t="s">
        <v>89</v>
      </c>
      <c r="AN64" s="1">
        <v>11121</v>
      </c>
      <c r="AP64" s="1">
        <f>+Table1[[#This Row],[Column1]]-Table1[[#This Row],[TOTAL SALES AA=Y+Z]]</f>
        <v>119636.44999999995</v>
      </c>
    </row>
    <row r="65" spans="1:42" ht="30.75" customHeight="1" x14ac:dyDescent="0.4">
      <c r="A65" s="1">
        <v>5</v>
      </c>
      <c r="B65" s="1" t="s">
        <v>82</v>
      </c>
      <c r="C65" s="1" t="s">
        <v>83</v>
      </c>
      <c r="D65" s="1" t="s">
        <v>84</v>
      </c>
      <c r="E65" s="1" t="s">
        <v>84</v>
      </c>
      <c r="F65" s="1" t="s">
        <v>85</v>
      </c>
      <c r="G65" s="1" t="s">
        <v>84</v>
      </c>
      <c r="I65" s="1" t="s">
        <v>97</v>
      </c>
      <c r="J65" s="1" t="s">
        <v>98</v>
      </c>
      <c r="K65" s="1" t="s">
        <v>99</v>
      </c>
      <c r="L65" s="1">
        <v>1169</v>
      </c>
      <c r="M65" s="1">
        <v>503</v>
      </c>
      <c r="N65" s="1">
        <v>666</v>
      </c>
      <c r="O65" s="1">
        <v>483</v>
      </c>
      <c r="P65" s="1">
        <v>478</v>
      </c>
      <c r="Q65" s="1">
        <v>1156.5999999999999</v>
      </c>
      <c r="R65" s="1">
        <v>1404.2</v>
      </c>
      <c r="S65" s="1">
        <v>2000</v>
      </c>
      <c r="T65" s="1">
        <v>0</v>
      </c>
      <c r="U65" s="1">
        <v>495200</v>
      </c>
      <c r="V65" s="12">
        <v>0</v>
      </c>
      <c r="W65" s="12">
        <v>0</v>
      </c>
      <c r="X65" s="1">
        <v>0</v>
      </c>
      <c r="Y65" s="7">
        <f>+Table1[[#This Row],[CONSUMPTION T=(Q-P)*R+S]]+Table1[[#This Row],[IMPORTED ENERGY]]-Table1[[#This Row],[EXPORTED ENERGY]]</f>
        <v>495200</v>
      </c>
      <c r="Z65" s="1">
        <v>495200</v>
      </c>
      <c r="AA65" s="1">
        <v>3591</v>
      </c>
      <c r="AB65" s="1">
        <v>4602.1000000000004</v>
      </c>
      <c r="AC65" s="1">
        <v>8193.1</v>
      </c>
      <c r="AD65" s="10">
        <f>+((Table1[[#This Row],[Column1]]-Table1[[#This Row],[TOTAL SALES AA=Y+Z]])/Table1[[#This Row],[Column1]])*100</f>
        <v>98.34549676898223</v>
      </c>
      <c r="AE65" s="1">
        <v>98.35</v>
      </c>
      <c r="AF65" s="1">
        <v>85780.14</v>
      </c>
      <c r="AG65" s="1">
        <v>85534.53</v>
      </c>
      <c r="AH65" s="1">
        <v>1.6500000000000001E-2</v>
      </c>
      <c r="AI65" s="1">
        <v>0.99709999999999999</v>
      </c>
      <c r="AJ65" s="1">
        <v>98.06</v>
      </c>
      <c r="AM65" s="1" t="s">
        <v>89</v>
      </c>
      <c r="AN65" s="1">
        <v>11121</v>
      </c>
      <c r="AP65" s="1">
        <f>+Table1[[#This Row],[Column1]]-Table1[[#This Row],[TOTAL SALES AA=Y+Z]]</f>
        <v>487006.9</v>
      </c>
    </row>
    <row r="66" spans="1:42" ht="30.75" customHeight="1" x14ac:dyDescent="0.4">
      <c r="A66" s="1">
        <v>8</v>
      </c>
      <c r="B66" s="1" t="s">
        <v>82</v>
      </c>
      <c r="C66" s="1" t="s">
        <v>83</v>
      </c>
      <c r="D66" s="1" t="s">
        <v>84</v>
      </c>
      <c r="E66" s="1" t="s">
        <v>84</v>
      </c>
      <c r="F66" s="1" t="s">
        <v>85</v>
      </c>
      <c r="G66" s="1" t="s">
        <v>84</v>
      </c>
      <c r="I66" s="1" t="s">
        <v>104</v>
      </c>
      <c r="J66" s="1" t="s">
        <v>87</v>
      </c>
      <c r="K66" s="1" t="s">
        <v>105</v>
      </c>
      <c r="L66" s="1">
        <v>1721</v>
      </c>
      <c r="M66" s="1">
        <v>1511</v>
      </c>
      <c r="N66" s="1">
        <v>210</v>
      </c>
      <c r="O66" s="1">
        <v>11</v>
      </c>
      <c r="P66" s="1">
        <v>0</v>
      </c>
      <c r="Q66" s="1">
        <v>1430.3</v>
      </c>
      <c r="R66" s="1">
        <v>1978.8</v>
      </c>
      <c r="S66" s="1">
        <v>2000</v>
      </c>
      <c r="T66" s="1">
        <v>0</v>
      </c>
      <c r="U66" s="1">
        <v>1097000</v>
      </c>
      <c r="V66" s="12">
        <v>0</v>
      </c>
      <c r="W66" s="12">
        <v>422000</v>
      </c>
      <c r="X66" s="1">
        <v>0</v>
      </c>
      <c r="Y66" s="7">
        <f>+Table1[[#This Row],[CONSUMPTION T=(Q-P)*R+S]]+Table1[[#This Row],[IMPORTED ENERGY]]-Table1[[#This Row],[EXPORTED ENERGY]]</f>
        <v>675000</v>
      </c>
      <c r="Z66" s="1">
        <v>1097000</v>
      </c>
      <c r="AA66" s="1">
        <v>599048.5</v>
      </c>
      <c r="AB66" s="1">
        <v>11876.26</v>
      </c>
      <c r="AC66" s="1">
        <v>610924.76</v>
      </c>
      <c r="AD66" s="10">
        <f>+((Table1[[#This Row],[Column1]]-Table1[[#This Row],[TOTAL SALES AA=Y+Z]])/Table1[[#This Row],[Column1]])*100</f>
        <v>9.492628148148146</v>
      </c>
      <c r="AE66" s="1">
        <v>44.31</v>
      </c>
      <c r="AF66" s="1">
        <v>6563558.8899999997</v>
      </c>
      <c r="AG66" s="1">
        <v>7184192.54</v>
      </c>
      <c r="AH66" s="1">
        <v>0.55689999999999995</v>
      </c>
      <c r="AI66" s="1">
        <v>1.0946</v>
      </c>
      <c r="AJ66" s="1">
        <v>48.5</v>
      </c>
      <c r="AM66" s="1" t="s">
        <v>89</v>
      </c>
      <c r="AN66" s="1">
        <v>11121</v>
      </c>
      <c r="AP66" s="1">
        <f>+Table1[[#This Row],[Column1]]-Table1[[#This Row],[TOTAL SALES AA=Y+Z]]</f>
        <v>64075.239999999991</v>
      </c>
    </row>
    <row r="67" spans="1:42" ht="30.75" customHeight="1" x14ac:dyDescent="0.4">
      <c r="A67" s="1">
        <v>6</v>
      </c>
      <c r="B67" s="1" t="s">
        <v>82</v>
      </c>
      <c r="C67" s="1" t="s">
        <v>83</v>
      </c>
      <c r="D67" s="1" t="s">
        <v>84</v>
      </c>
      <c r="E67" s="1" t="s">
        <v>84</v>
      </c>
      <c r="F67" s="1" t="s">
        <v>85</v>
      </c>
      <c r="G67" s="1" t="s">
        <v>84</v>
      </c>
      <c r="I67" s="1" t="s">
        <v>100</v>
      </c>
      <c r="J67" s="1" t="s">
        <v>98</v>
      </c>
      <c r="K67" s="1" t="s">
        <v>101</v>
      </c>
      <c r="L67" s="1">
        <v>239</v>
      </c>
      <c r="M67" s="1">
        <v>173</v>
      </c>
      <c r="N67" s="1">
        <v>66</v>
      </c>
      <c r="O67" s="1">
        <v>135</v>
      </c>
      <c r="P67" s="1">
        <v>0</v>
      </c>
      <c r="Q67" s="1">
        <v>1237.0999999999999</v>
      </c>
      <c r="R67" s="1">
        <v>1482.2</v>
      </c>
      <c r="S67" s="1">
        <v>2000</v>
      </c>
      <c r="T67" s="1">
        <v>0</v>
      </c>
      <c r="U67" s="1">
        <v>490200</v>
      </c>
      <c r="V67" s="12">
        <v>0</v>
      </c>
      <c r="W67" s="12">
        <v>0</v>
      </c>
      <c r="X67" s="1">
        <v>0</v>
      </c>
      <c r="Y67" s="7">
        <f>+Table1[[#This Row],[CONSUMPTION T=(Q-P)*R+S]]+Table1[[#This Row],[IMPORTED ENERGY]]-Table1[[#This Row],[EXPORTED ENERGY]]</f>
        <v>490200</v>
      </c>
      <c r="Z67" s="1">
        <v>490200</v>
      </c>
      <c r="AA67" s="1">
        <v>2381.5</v>
      </c>
      <c r="AB67" s="1">
        <v>270000</v>
      </c>
      <c r="AC67" s="1">
        <v>272381.5</v>
      </c>
      <c r="AD67" s="10">
        <f>+((Table1[[#This Row],[Column1]]-Table1[[#This Row],[TOTAL SALES AA=Y+Z]])/Table1[[#This Row],[Column1]])*100</f>
        <v>44.434618523051817</v>
      </c>
      <c r="AE67" s="1">
        <v>44.43</v>
      </c>
      <c r="AF67" s="1">
        <v>2445378.81</v>
      </c>
      <c r="AG67" s="1">
        <v>2437717.14</v>
      </c>
      <c r="AH67" s="1">
        <v>0.55569999999999997</v>
      </c>
      <c r="AI67" s="1">
        <v>0.99690000000000001</v>
      </c>
      <c r="AJ67" s="1">
        <v>44.29</v>
      </c>
      <c r="AM67" s="1" t="s">
        <v>89</v>
      </c>
      <c r="AN67" s="1">
        <v>11121</v>
      </c>
      <c r="AP67" s="1">
        <f>+Table1[[#This Row],[Column1]]-Table1[[#This Row],[TOTAL SALES AA=Y+Z]]</f>
        <v>217818.5</v>
      </c>
    </row>
    <row r="68" spans="1:42" ht="30.75" customHeight="1" x14ac:dyDescent="0.4">
      <c r="A68" s="1">
        <v>12</v>
      </c>
      <c r="B68" s="1" t="s">
        <v>82</v>
      </c>
      <c r="C68" s="1" t="s">
        <v>83</v>
      </c>
      <c r="D68" s="1" t="s">
        <v>84</v>
      </c>
      <c r="E68" s="1" t="s">
        <v>84</v>
      </c>
      <c r="F68" s="1" t="s">
        <v>85</v>
      </c>
      <c r="G68" s="1" t="s">
        <v>84</v>
      </c>
      <c r="I68" s="1" t="s">
        <v>113</v>
      </c>
      <c r="J68" s="1" t="s">
        <v>98</v>
      </c>
      <c r="K68" s="1" t="s">
        <v>114</v>
      </c>
      <c r="L68" s="1">
        <v>299</v>
      </c>
      <c r="M68" s="1">
        <v>282</v>
      </c>
      <c r="N68" s="1">
        <v>17</v>
      </c>
      <c r="O68" s="1">
        <v>279</v>
      </c>
      <c r="P68" s="1">
        <v>0</v>
      </c>
      <c r="Q68" s="1">
        <v>376.8</v>
      </c>
      <c r="R68" s="1">
        <v>448.4</v>
      </c>
      <c r="S68" s="1">
        <v>2000</v>
      </c>
      <c r="T68" s="1">
        <v>0</v>
      </c>
      <c r="U68" s="1">
        <v>143200</v>
      </c>
      <c r="V68" s="12">
        <v>0</v>
      </c>
      <c r="W68" s="12">
        <v>0</v>
      </c>
      <c r="X68" s="1">
        <v>0</v>
      </c>
      <c r="Y68" s="7">
        <f>+Table1[[#This Row],[CONSUMPTION T=(Q-P)*R+S]]+Table1[[#This Row],[IMPORTED ENERGY]]-Table1[[#This Row],[EXPORTED ENERGY]]</f>
        <v>143200</v>
      </c>
      <c r="Z68" s="1">
        <v>143200</v>
      </c>
      <c r="AA68" s="1">
        <v>586</v>
      </c>
      <c r="AB68" s="1">
        <v>129009.60000000001</v>
      </c>
      <c r="AC68" s="1">
        <v>129595.6</v>
      </c>
      <c r="AD68" s="10">
        <f>+((Table1[[#This Row],[Column1]]-Table1[[#This Row],[TOTAL SALES AA=Y+Z]])/Table1[[#This Row],[Column1]])*100</f>
        <v>9.5002793296089347</v>
      </c>
      <c r="AE68" s="1">
        <v>9.5</v>
      </c>
      <c r="AF68" s="1">
        <v>1163930.58</v>
      </c>
      <c r="AG68" s="1">
        <v>1156748.8600000001</v>
      </c>
      <c r="AH68" s="1">
        <v>0.90500000000000003</v>
      </c>
      <c r="AI68" s="1">
        <v>0.99380000000000002</v>
      </c>
      <c r="AJ68" s="1">
        <v>9.44</v>
      </c>
      <c r="AM68" s="1" t="s">
        <v>89</v>
      </c>
      <c r="AN68" s="1">
        <v>11121</v>
      </c>
      <c r="AP68" s="1">
        <f>+Table1[[#This Row],[Column1]]-Table1[[#This Row],[TOTAL SALES AA=Y+Z]]</f>
        <v>13604.399999999994</v>
      </c>
    </row>
    <row r="69" spans="1:42" ht="30.75" customHeight="1" x14ac:dyDescent="0.4">
      <c r="A69" s="1">
        <v>58</v>
      </c>
      <c r="B69" s="1" t="s">
        <v>82</v>
      </c>
      <c r="C69" s="1" t="s">
        <v>83</v>
      </c>
      <c r="D69" s="1" t="s">
        <v>84</v>
      </c>
      <c r="E69" s="1" t="s">
        <v>84</v>
      </c>
      <c r="F69" s="1" t="s">
        <v>85</v>
      </c>
      <c r="G69" s="1" t="s">
        <v>84</v>
      </c>
      <c r="I69" s="1" t="s">
        <v>201</v>
      </c>
      <c r="J69" s="1" t="s">
        <v>91</v>
      </c>
      <c r="K69" s="1" t="s">
        <v>202</v>
      </c>
      <c r="L69" s="1">
        <v>1</v>
      </c>
      <c r="M69" s="1">
        <v>1</v>
      </c>
      <c r="N69" s="1">
        <v>0</v>
      </c>
      <c r="O69" s="1">
        <v>0</v>
      </c>
      <c r="P69" s="1">
        <v>0</v>
      </c>
      <c r="Q69" s="1">
        <v>918.80200000000002</v>
      </c>
      <c r="R69" s="1">
        <v>936.42600000000004</v>
      </c>
      <c r="S69" s="1">
        <v>40000</v>
      </c>
      <c r="T69" s="1">
        <v>0</v>
      </c>
      <c r="U69" s="1">
        <v>704960</v>
      </c>
      <c r="V69" s="12">
        <v>0</v>
      </c>
      <c r="W69" s="12">
        <v>0</v>
      </c>
      <c r="X69" s="1">
        <v>0</v>
      </c>
      <c r="Y69" s="7">
        <f>+Table1[[#This Row],[CONSUMPTION T=(Q-P)*R+S]]+Table1[[#This Row],[IMPORTED ENERGY]]-Table1[[#This Row],[EXPORTED ENERGY]]</f>
        <v>704960</v>
      </c>
      <c r="Z69" s="1">
        <v>704960</v>
      </c>
      <c r="AA69" s="1">
        <v>718470</v>
      </c>
      <c r="AB69" s="1">
        <v>0</v>
      </c>
      <c r="AC69" s="1">
        <v>718470</v>
      </c>
      <c r="AD69" s="10">
        <f>+((Table1[[#This Row],[Column1]]-Table1[[#This Row],[TOTAL SALES AA=Y+Z]])/Table1[[#This Row],[Column1]])*100</f>
        <v>-1.9164207898320473</v>
      </c>
      <c r="AE69" s="1">
        <v>-1.92</v>
      </c>
      <c r="AF69" s="1">
        <v>3711325</v>
      </c>
      <c r="AG69" s="1">
        <v>3711325</v>
      </c>
      <c r="AH69" s="1">
        <v>1.0192000000000001</v>
      </c>
      <c r="AI69" s="1">
        <v>1</v>
      </c>
      <c r="AJ69" s="1">
        <v>-1.92</v>
      </c>
      <c r="AM69" s="1" t="s">
        <v>89</v>
      </c>
      <c r="AN69" s="1">
        <v>11121</v>
      </c>
      <c r="AP69" s="1">
        <f>+Table1[[#This Row],[Column1]]-Table1[[#This Row],[TOTAL SALES AA=Y+Z]]</f>
        <v>-13510</v>
      </c>
    </row>
    <row r="70" spans="1:42" ht="30.75" customHeight="1" x14ac:dyDescent="0.4">
      <c r="A70" s="1">
        <v>29</v>
      </c>
      <c r="B70" s="1" t="s">
        <v>82</v>
      </c>
      <c r="C70" s="1" t="s">
        <v>83</v>
      </c>
      <c r="D70" s="1" t="s">
        <v>84</v>
      </c>
      <c r="E70" s="1" t="s">
        <v>84</v>
      </c>
      <c r="F70" s="1" t="s">
        <v>85</v>
      </c>
      <c r="G70" s="1" t="s">
        <v>84</v>
      </c>
      <c r="I70" s="1" t="s">
        <v>148</v>
      </c>
      <c r="J70" s="1" t="s">
        <v>149</v>
      </c>
      <c r="K70" s="1" t="s">
        <v>150</v>
      </c>
      <c r="L70" s="1">
        <v>2662</v>
      </c>
      <c r="M70" s="1">
        <v>2175</v>
      </c>
      <c r="N70" s="1">
        <v>487</v>
      </c>
      <c r="O70" s="1">
        <v>0</v>
      </c>
      <c r="P70" s="1">
        <v>0</v>
      </c>
      <c r="Q70" s="1">
        <v>1320.047</v>
      </c>
      <c r="R70" s="1">
        <v>1358.9480000000001</v>
      </c>
      <c r="S70" s="1">
        <v>20000</v>
      </c>
      <c r="T70" s="1">
        <v>0</v>
      </c>
      <c r="U70" s="1">
        <v>778020</v>
      </c>
      <c r="V70" s="12">
        <v>0</v>
      </c>
      <c r="W70" s="12">
        <v>315000</v>
      </c>
      <c r="X70" s="1">
        <v>0</v>
      </c>
      <c r="Y70" s="7">
        <f>+Table1[[#This Row],[CONSUMPTION T=(Q-P)*R+S]]+Table1[[#This Row],[IMPORTED ENERGY]]-Table1[[#This Row],[EXPORTED ENERGY]]</f>
        <v>463020</v>
      </c>
      <c r="Z70" s="1">
        <v>778020</v>
      </c>
      <c r="AA70" s="1">
        <v>419447.8</v>
      </c>
      <c r="AB70" s="1">
        <v>0</v>
      </c>
      <c r="AC70" s="1">
        <v>419447.8</v>
      </c>
      <c r="AD70" s="10">
        <f>+((Table1[[#This Row],[Column1]]-Table1[[#This Row],[TOTAL SALES AA=Y+Z]])/Table1[[#This Row],[Column1]])*100</f>
        <v>9.4104358343052148</v>
      </c>
      <c r="AE70" s="1">
        <v>46.09</v>
      </c>
      <c r="AF70" s="1">
        <v>3830780.19</v>
      </c>
      <c r="AG70" s="1">
        <v>3459460.75</v>
      </c>
      <c r="AH70" s="1">
        <v>0.53910000000000002</v>
      </c>
      <c r="AI70" s="1">
        <v>0.90310000000000001</v>
      </c>
      <c r="AJ70" s="1">
        <v>41.62</v>
      </c>
      <c r="AM70" s="1" t="s">
        <v>89</v>
      </c>
      <c r="AN70" s="1">
        <v>11121</v>
      </c>
    </row>
    <row r="71" spans="1:42" ht="30.75" customHeight="1" x14ac:dyDescent="0.4">
      <c r="A71" s="1">
        <v>60</v>
      </c>
      <c r="B71" s="1" t="s">
        <v>82</v>
      </c>
      <c r="C71" s="1" t="s">
        <v>83</v>
      </c>
      <c r="D71" s="1" t="s">
        <v>84</v>
      </c>
      <c r="E71" s="1" t="s">
        <v>84</v>
      </c>
      <c r="F71" s="1" t="s">
        <v>85</v>
      </c>
      <c r="G71" s="1" t="s">
        <v>84</v>
      </c>
      <c r="I71" s="1" t="s">
        <v>203</v>
      </c>
      <c r="J71" s="1" t="s">
        <v>87</v>
      </c>
      <c r="K71" s="1" t="s">
        <v>204</v>
      </c>
      <c r="L71" s="1">
        <v>2383</v>
      </c>
      <c r="M71" s="1">
        <v>2067</v>
      </c>
      <c r="N71" s="1">
        <v>316</v>
      </c>
      <c r="O71" s="1">
        <v>113</v>
      </c>
      <c r="P71" s="1">
        <v>0</v>
      </c>
      <c r="Q71" s="1">
        <v>18369.3</v>
      </c>
      <c r="R71" s="1">
        <v>18984.7</v>
      </c>
      <c r="S71" s="1">
        <v>2000</v>
      </c>
      <c r="T71" s="1">
        <v>0</v>
      </c>
      <c r="U71" s="1">
        <v>1230800</v>
      </c>
      <c r="V71" s="12">
        <v>0</v>
      </c>
      <c r="W71" s="12">
        <v>160000</v>
      </c>
      <c r="X71" s="1">
        <v>0</v>
      </c>
      <c r="Y71" s="7">
        <f>+Table1[[#This Row],[CONSUMPTION T=(Q-P)*R+S]]+Table1[[#This Row],[IMPORTED ENERGY]]-Table1[[#This Row],[EXPORTED ENERGY]]</f>
        <v>1070800</v>
      </c>
      <c r="Z71" s="1">
        <v>1230800</v>
      </c>
      <c r="AA71" s="1">
        <v>849195.1</v>
      </c>
      <c r="AB71" s="1">
        <v>122001.58</v>
      </c>
      <c r="AC71" s="1">
        <v>971196.68</v>
      </c>
      <c r="AD71" s="10">
        <f>+((Table1[[#This Row],[Column1]]-Table1[[#This Row],[TOTAL SALES AA=Y+Z]])/Table1[[#This Row],[Column1]])*100</f>
        <v>9.3017669032499022</v>
      </c>
      <c r="AE71" s="1">
        <v>21.09</v>
      </c>
      <c r="AF71" s="1">
        <v>9995153.3800000008</v>
      </c>
      <c r="AG71" s="1">
        <v>9576270.5</v>
      </c>
      <c r="AH71" s="1">
        <v>0.78910000000000002</v>
      </c>
      <c r="AI71" s="1">
        <v>0.95809999999999995</v>
      </c>
      <c r="AJ71" s="1">
        <v>20.21</v>
      </c>
      <c r="AM71" s="1" t="s">
        <v>89</v>
      </c>
      <c r="AN71" s="1">
        <v>11121</v>
      </c>
    </row>
    <row r="72" spans="1:42" ht="30.75" customHeight="1" x14ac:dyDescent="0.4">
      <c r="A72" s="1">
        <v>64</v>
      </c>
      <c r="B72" s="1" t="s">
        <v>82</v>
      </c>
      <c r="C72" s="1" t="s">
        <v>83</v>
      </c>
      <c r="D72" s="1" t="s">
        <v>84</v>
      </c>
      <c r="E72" s="1" t="s">
        <v>84</v>
      </c>
      <c r="F72" s="1" t="s">
        <v>85</v>
      </c>
      <c r="G72" s="1" t="s">
        <v>84</v>
      </c>
      <c r="I72" s="1" t="s">
        <v>212</v>
      </c>
      <c r="J72" s="1" t="s">
        <v>91</v>
      </c>
      <c r="K72" s="1" t="s">
        <v>213</v>
      </c>
      <c r="L72" s="1">
        <v>2</v>
      </c>
      <c r="M72" s="1">
        <v>2</v>
      </c>
      <c r="N72" s="1">
        <v>0</v>
      </c>
      <c r="O72" s="1">
        <v>0</v>
      </c>
      <c r="P72" s="1">
        <v>0</v>
      </c>
      <c r="Q72" s="1">
        <v>45988.4</v>
      </c>
      <c r="R72" s="1">
        <v>47319.3</v>
      </c>
      <c r="S72" s="1">
        <v>2000</v>
      </c>
      <c r="T72" s="1">
        <v>0</v>
      </c>
      <c r="U72" s="1">
        <v>2661800</v>
      </c>
      <c r="V72" s="12">
        <v>0</v>
      </c>
      <c r="W72" s="12">
        <v>0</v>
      </c>
      <c r="X72" s="1">
        <v>0</v>
      </c>
      <c r="Y72" s="7">
        <f>+Table1[[#This Row],[CONSUMPTION T=(Q-P)*R+S]]+Table1[[#This Row],[IMPORTED ENERGY]]-Table1[[#This Row],[EXPORTED ENERGY]]</f>
        <v>2661800</v>
      </c>
      <c r="Z72" s="1">
        <v>2661800</v>
      </c>
      <c r="AA72" s="1">
        <v>2649620</v>
      </c>
      <c r="AB72" s="1">
        <v>0</v>
      </c>
      <c r="AC72" s="1">
        <v>2649620</v>
      </c>
      <c r="AD72" s="10">
        <f>+((Table1[[#This Row],[Column1]]-Table1[[#This Row],[TOTAL SALES AA=Y+Z]])/Table1[[#This Row],[Column1]])*100</f>
        <v>0.45758509279434967</v>
      </c>
      <c r="AE72" s="1">
        <v>0.46</v>
      </c>
      <c r="AF72" s="1">
        <v>11491861</v>
      </c>
      <c r="AG72" s="1">
        <v>11317300</v>
      </c>
      <c r="AH72" s="1">
        <v>0.99539999999999995</v>
      </c>
      <c r="AI72" s="1">
        <v>0.98480000000000001</v>
      </c>
      <c r="AJ72" s="1">
        <v>0.45</v>
      </c>
      <c r="AM72" s="1" t="s">
        <v>89</v>
      </c>
      <c r="AN72" s="1">
        <v>11121</v>
      </c>
    </row>
    <row r="73" spans="1:42" ht="30.75" customHeight="1" x14ac:dyDescent="0.4">
      <c r="A73" s="1">
        <v>9</v>
      </c>
      <c r="B73" s="1" t="s">
        <v>82</v>
      </c>
      <c r="C73" s="1" t="s">
        <v>83</v>
      </c>
      <c r="D73" s="1" t="s">
        <v>84</v>
      </c>
      <c r="E73" s="1" t="s">
        <v>84</v>
      </c>
      <c r="F73" s="1" t="s">
        <v>85</v>
      </c>
      <c r="G73" s="1" t="s">
        <v>84</v>
      </c>
      <c r="I73" s="1" t="s">
        <v>106</v>
      </c>
      <c r="J73" s="1" t="s">
        <v>107</v>
      </c>
      <c r="K73" s="1" t="s">
        <v>108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617.9</v>
      </c>
      <c r="R73" s="1">
        <v>881.8</v>
      </c>
      <c r="S73" s="1">
        <v>2000</v>
      </c>
      <c r="T73" s="1">
        <v>0</v>
      </c>
      <c r="U73" s="1">
        <v>527800</v>
      </c>
      <c r="V73" s="12">
        <v>0</v>
      </c>
      <c r="W73" s="12">
        <v>527800</v>
      </c>
      <c r="X73" s="1">
        <v>0</v>
      </c>
      <c r="Y73" s="7">
        <f>+Table1[[#This Row],[CONSUMPTION T=(Q-P)*R+S]]+Table1[[#This Row],[IMPORTED ENERGY]]-Table1[[#This Row],[EXPORTED ENERGY]]</f>
        <v>0</v>
      </c>
      <c r="Z73" s="1">
        <v>527800</v>
      </c>
      <c r="AA73" s="1">
        <v>0</v>
      </c>
      <c r="AB73" s="1">
        <v>0</v>
      </c>
      <c r="AC73" s="1">
        <v>0</v>
      </c>
      <c r="AD73" s="10" t="e">
        <f>+((Table1[[#This Row],[Column1]]-Table1[[#This Row],[TOTAL SALES AA=Y+Z]])/Table1[[#This Row],[Column1]])*100</f>
        <v>#DIV/0!</v>
      </c>
      <c r="AE73" s="1">
        <v>100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M73" s="1" t="s">
        <v>89</v>
      </c>
      <c r="AN73" s="1">
        <v>11121</v>
      </c>
    </row>
    <row r="74" spans="1:42" ht="30.75" customHeight="1" x14ac:dyDescent="0.4">
      <c r="A74" s="1">
        <v>77</v>
      </c>
      <c r="B74" s="1" t="s">
        <v>82</v>
      </c>
      <c r="C74" s="1" t="s">
        <v>226</v>
      </c>
      <c r="D74" s="1" t="s">
        <v>227</v>
      </c>
      <c r="E74" s="1" t="s">
        <v>228</v>
      </c>
      <c r="F74" s="1" t="s">
        <v>229</v>
      </c>
      <c r="G74" s="1" t="s">
        <v>228</v>
      </c>
      <c r="I74" s="1" t="s">
        <v>235</v>
      </c>
      <c r="J74" s="1" t="s">
        <v>98</v>
      </c>
      <c r="K74" s="1" t="s">
        <v>236</v>
      </c>
      <c r="L74" s="1">
        <v>5423</v>
      </c>
      <c r="M74" s="1">
        <v>719</v>
      </c>
      <c r="N74" s="1">
        <v>4704</v>
      </c>
      <c r="O74" s="1">
        <v>398</v>
      </c>
      <c r="P74" s="1">
        <v>0</v>
      </c>
      <c r="Q74" s="1">
        <v>1147.3</v>
      </c>
      <c r="R74" s="1">
        <v>1408.7</v>
      </c>
      <c r="S74" s="1">
        <v>2000</v>
      </c>
      <c r="T74" s="1">
        <v>0</v>
      </c>
      <c r="U74" s="1">
        <v>522800</v>
      </c>
      <c r="V74" s="12">
        <v>0</v>
      </c>
      <c r="W74" s="12">
        <v>0</v>
      </c>
      <c r="X74" s="1">
        <v>0</v>
      </c>
      <c r="Y74" s="7">
        <f>+Table1[[#This Row],[CONSUMPTION T=(Q-P)*R+S]]+Table1[[#This Row],[IMPORTED ENERGY]]-Table1[[#This Row],[EXPORTED ENERGY]]</f>
        <v>522800</v>
      </c>
      <c r="Z74" s="1">
        <v>522800</v>
      </c>
      <c r="AA74" s="1">
        <v>18358.22</v>
      </c>
      <c r="AB74" s="1">
        <v>452853.79</v>
      </c>
      <c r="AC74" s="1">
        <v>471212.01</v>
      </c>
      <c r="AD74" s="10">
        <f>+((Table1[[#This Row],[Column1]]-Table1[[#This Row],[TOTAL SALES AA=Y+Z]])/Table1[[#This Row],[Column1]])*100</f>
        <v>9.8676338944146895</v>
      </c>
      <c r="AE74" s="1">
        <v>9.8699999999999992</v>
      </c>
      <c r="AF74" s="1">
        <v>4307816.3099999996</v>
      </c>
      <c r="AG74" s="1">
        <v>4242204.2699999996</v>
      </c>
      <c r="AH74" s="1">
        <v>0.90129999999999999</v>
      </c>
      <c r="AI74" s="1">
        <v>0.98480000000000001</v>
      </c>
      <c r="AJ74" s="1">
        <v>9.7200000000000006</v>
      </c>
      <c r="AK74" s="1" t="s">
        <v>232</v>
      </c>
      <c r="AM74" s="1" t="s">
        <v>89</v>
      </c>
      <c r="AN74" s="1">
        <v>13431</v>
      </c>
    </row>
    <row r="75" spans="1:42" ht="30.75" customHeight="1" x14ac:dyDescent="0.4">
      <c r="A75" s="1">
        <v>74</v>
      </c>
      <c r="B75" s="1" t="s">
        <v>82</v>
      </c>
      <c r="C75" s="1" t="s">
        <v>226</v>
      </c>
      <c r="D75" s="1" t="s">
        <v>227</v>
      </c>
      <c r="E75" s="1" t="s">
        <v>228</v>
      </c>
      <c r="F75" s="1" t="s">
        <v>229</v>
      </c>
      <c r="G75" s="1" t="s">
        <v>228</v>
      </c>
      <c r="I75" s="1" t="s">
        <v>230</v>
      </c>
      <c r="J75" s="1" t="s">
        <v>87</v>
      </c>
      <c r="K75" s="1" t="s">
        <v>231</v>
      </c>
      <c r="L75" s="1">
        <v>4479</v>
      </c>
      <c r="M75" s="1">
        <v>3383</v>
      </c>
      <c r="N75" s="1">
        <v>1096</v>
      </c>
      <c r="O75" s="1">
        <v>40</v>
      </c>
      <c r="P75" s="1">
        <v>0</v>
      </c>
      <c r="Q75" s="1">
        <v>3.2</v>
      </c>
      <c r="R75" s="1">
        <v>4.3</v>
      </c>
      <c r="S75" s="1">
        <v>2000</v>
      </c>
      <c r="T75" s="1">
        <v>0</v>
      </c>
      <c r="U75" s="1">
        <v>2200</v>
      </c>
      <c r="V75" s="12">
        <v>345000</v>
      </c>
      <c r="W75" s="12">
        <v>0</v>
      </c>
      <c r="X75" s="1">
        <v>0</v>
      </c>
      <c r="Y75" s="7">
        <f>+Table1[[#This Row],[CONSUMPTION T=(Q-P)*R+S]]+Table1[[#This Row],[IMPORTED ENERGY]]-Table1[[#This Row],[EXPORTED ENERGY]]</f>
        <v>347200</v>
      </c>
      <c r="Z75" s="1">
        <v>2200</v>
      </c>
      <c r="AA75" s="1">
        <v>286730.27</v>
      </c>
      <c r="AB75" s="1">
        <v>28405.200000000001</v>
      </c>
      <c r="AC75" s="1">
        <v>315135.46999999997</v>
      </c>
      <c r="AD75" s="10">
        <f>+((Table1[[#This Row],[Column1]]-Table1[[#This Row],[TOTAL SALES AA=Y+Z]])/Table1[[#This Row],[Column1]])*100</f>
        <v>9.2351756912442475</v>
      </c>
      <c r="AE75" s="1">
        <v>-14224.34</v>
      </c>
      <c r="AF75" s="1">
        <v>3244516.63</v>
      </c>
      <c r="AG75" s="1">
        <v>2578011.33</v>
      </c>
      <c r="AH75" s="1">
        <v>143.24340000000001</v>
      </c>
      <c r="AI75" s="1">
        <v>0.79459999999999997</v>
      </c>
      <c r="AJ75" s="1">
        <v>-11302.66</v>
      </c>
      <c r="AK75" s="1" t="s">
        <v>232</v>
      </c>
      <c r="AM75" s="1" t="s">
        <v>89</v>
      </c>
      <c r="AN75" s="1">
        <v>13431</v>
      </c>
    </row>
    <row r="76" spans="1:42" ht="30.75" customHeight="1" x14ac:dyDescent="0.4">
      <c r="A76" s="1">
        <v>75</v>
      </c>
      <c r="B76" s="1" t="s">
        <v>82</v>
      </c>
      <c r="C76" s="1" t="s">
        <v>226</v>
      </c>
      <c r="D76" s="1" t="s">
        <v>227</v>
      </c>
      <c r="E76" s="1" t="s">
        <v>228</v>
      </c>
      <c r="F76" s="1" t="s">
        <v>229</v>
      </c>
      <c r="G76" s="1" t="s">
        <v>228</v>
      </c>
      <c r="I76" s="1" t="s">
        <v>233</v>
      </c>
      <c r="J76" s="1" t="s">
        <v>87</v>
      </c>
      <c r="K76" s="1" t="s">
        <v>234</v>
      </c>
      <c r="L76" s="1">
        <v>7904</v>
      </c>
      <c r="M76" s="1">
        <v>6565</v>
      </c>
      <c r="N76" s="1">
        <v>1339</v>
      </c>
      <c r="O76" s="1">
        <v>320</v>
      </c>
      <c r="P76" s="1">
        <v>0</v>
      </c>
      <c r="Q76" s="1">
        <v>1987.8</v>
      </c>
      <c r="R76" s="1">
        <v>2570.1999999999998</v>
      </c>
      <c r="S76" s="1">
        <v>2000</v>
      </c>
      <c r="T76" s="1">
        <v>0</v>
      </c>
      <c r="U76" s="1">
        <v>1164800</v>
      </c>
      <c r="V76" s="12">
        <v>0</v>
      </c>
      <c r="W76" s="12">
        <v>240000</v>
      </c>
      <c r="X76" s="1">
        <v>0</v>
      </c>
      <c r="Y76" s="7">
        <f>+Table1[[#This Row],[CONSUMPTION T=(Q-P)*R+S]]+Table1[[#This Row],[IMPORTED ENERGY]]-Table1[[#This Row],[EXPORTED ENERGY]]</f>
        <v>924800</v>
      </c>
      <c r="Z76" s="1">
        <v>1164800</v>
      </c>
      <c r="AA76" s="1">
        <v>614412.43999999994</v>
      </c>
      <c r="AB76" s="1">
        <v>227241.60000000001</v>
      </c>
      <c r="AC76" s="1">
        <v>841654.04</v>
      </c>
      <c r="AD76" s="10">
        <f>+((Table1[[#This Row],[Column1]]-Table1[[#This Row],[TOTAL SALES AA=Y+Z]])/Table1[[#This Row],[Column1]])*100</f>
        <v>8.9906963667820037</v>
      </c>
      <c r="AE76" s="1">
        <v>27.74</v>
      </c>
      <c r="AF76" s="1">
        <v>7973601.8899999997</v>
      </c>
      <c r="AG76" s="1">
        <v>7299703.5999999996</v>
      </c>
      <c r="AH76" s="1">
        <v>0.72260000000000002</v>
      </c>
      <c r="AI76" s="1">
        <v>0.91549999999999998</v>
      </c>
      <c r="AJ76" s="1">
        <v>25.4</v>
      </c>
      <c r="AK76" s="1" t="s">
        <v>232</v>
      </c>
      <c r="AM76" s="1" t="s">
        <v>89</v>
      </c>
      <c r="AN76" s="1">
        <v>13431</v>
      </c>
    </row>
    <row r="77" spans="1:42" ht="30.75" customHeight="1" x14ac:dyDescent="0.4">
      <c r="A77" s="1">
        <v>80</v>
      </c>
      <c r="B77" s="1" t="s">
        <v>237</v>
      </c>
      <c r="C77" s="1" t="s">
        <v>238</v>
      </c>
      <c r="D77" s="1" t="s">
        <v>239</v>
      </c>
      <c r="E77" s="1" t="s">
        <v>240</v>
      </c>
      <c r="F77" s="1" t="s">
        <v>241</v>
      </c>
      <c r="G77" s="1" t="s">
        <v>240</v>
      </c>
      <c r="I77" s="1" t="s">
        <v>246</v>
      </c>
      <c r="J77" s="1" t="s">
        <v>87</v>
      </c>
      <c r="K77" s="1" t="s">
        <v>247</v>
      </c>
      <c r="L77" s="1">
        <v>122</v>
      </c>
      <c r="M77" s="1">
        <v>98</v>
      </c>
      <c r="N77" s="1">
        <v>24</v>
      </c>
      <c r="O77" s="1">
        <v>0</v>
      </c>
      <c r="P77" s="1">
        <v>0</v>
      </c>
      <c r="Q77" s="1">
        <v>5314.4</v>
      </c>
      <c r="R77" s="1">
        <v>5314.4</v>
      </c>
      <c r="S77" s="1">
        <v>2000</v>
      </c>
      <c r="T77" s="1">
        <v>0</v>
      </c>
      <c r="U77" s="1">
        <v>0</v>
      </c>
      <c r="V77" s="12">
        <v>10200</v>
      </c>
      <c r="W77" s="12">
        <v>0</v>
      </c>
      <c r="X77" s="1">
        <v>0</v>
      </c>
      <c r="Y77" s="7">
        <f>+Table1[[#This Row],[CONSUMPTION T=(Q-P)*R+S]]+Table1[[#This Row],[IMPORTED ENERGY]]-Table1[[#This Row],[EXPORTED ENERGY]]</f>
        <v>10200</v>
      </c>
      <c r="Z77" s="1">
        <v>0</v>
      </c>
      <c r="AA77" s="1">
        <v>9280.9</v>
      </c>
      <c r="AB77" s="1">
        <v>0</v>
      </c>
      <c r="AC77" s="1">
        <v>9280.9</v>
      </c>
      <c r="AD77" s="10">
        <f>+((Table1[[#This Row],[Column1]]-Table1[[#This Row],[TOTAL SALES AA=Y+Z]])/Table1[[#This Row],[Column1]])*100</f>
        <v>9.0107843137254928</v>
      </c>
      <c r="AE77" s="1">
        <v>-928090</v>
      </c>
      <c r="AF77" s="1">
        <v>94449.58</v>
      </c>
      <c r="AG77" s="1">
        <v>86031.69</v>
      </c>
      <c r="AH77" s="1">
        <v>0</v>
      </c>
      <c r="AI77" s="1">
        <v>0.91090000000000004</v>
      </c>
      <c r="AJ77" s="1">
        <v>91.09</v>
      </c>
      <c r="AM77" s="1" t="s">
        <v>89</v>
      </c>
      <c r="AN77" s="1">
        <v>32321</v>
      </c>
    </row>
    <row r="78" spans="1:42" ht="30.75" customHeight="1" x14ac:dyDescent="0.4">
      <c r="A78" s="1">
        <v>78</v>
      </c>
      <c r="B78" s="1" t="s">
        <v>237</v>
      </c>
      <c r="C78" s="1" t="s">
        <v>238</v>
      </c>
      <c r="D78" s="1" t="s">
        <v>239</v>
      </c>
      <c r="E78" s="1" t="s">
        <v>240</v>
      </c>
      <c r="F78" s="1" t="s">
        <v>241</v>
      </c>
      <c r="G78" s="1" t="s">
        <v>240</v>
      </c>
      <c r="I78" s="1" t="s">
        <v>242</v>
      </c>
      <c r="J78" s="1" t="s">
        <v>87</v>
      </c>
      <c r="K78" s="1" t="s">
        <v>243</v>
      </c>
      <c r="L78" s="1">
        <v>4534</v>
      </c>
      <c r="M78" s="1">
        <v>3913</v>
      </c>
      <c r="N78" s="1">
        <v>621</v>
      </c>
      <c r="O78" s="1">
        <v>22</v>
      </c>
      <c r="P78" s="1">
        <v>0</v>
      </c>
      <c r="Q78" s="1">
        <v>9320.7000000000007</v>
      </c>
      <c r="R78" s="1">
        <v>9664</v>
      </c>
      <c r="S78" s="1">
        <v>2000</v>
      </c>
      <c r="T78" s="1">
        <v>0</v>
      </c>
      <c r="U78" s="1">
        <v>686600</v>
      </c>
      <c r="V78" s="12">
        <v>0</v>
      </c>
      <c r="W78" s="12">
        <v>101000</v>
      </c>
      <c r="X78" s="1">
        <v>0</v>
      </c>
      <c r="Y78" s="7">
        <f>+Table1[[#This Row],[CONSUMPTION T=(Q-P)*R+S]]+Table1[[#This Row],[IMPORTED ENERGY]]-Table1[[#This Row],[EXPORTED ENERGY]]</f>
        <v>585600</v>
      </c>
      <c r="Z78" s="1">
        <v>686600</v>
      </c>
      <c r="AA78" s="1">
        <v>529940.19999999995</v>
      </c>
      <c r="AB78" s="1">
        <v>0</v>
      </c>
      <c r="AC78" s="1">
        <v>529940.19999999995</v>
      </c>
      <c r="AD78" s="10">
        <f>+((Table1[[#This Row],[Column1]]-Table1[[#This Row],[TOTAL SALES AA=Y+Z]])/Table1[[#This Row],[Column1]])*100</f>
        <v>9.504747267759571</v>
      </c>
      <c r="AE78" s="1">
        <v>22.82</v>
      </c>
      <c r="AF78" s="1">
        <v>5285591.49</v>
      </c>
      <c r="AG78" s="1">
        <v>5123196.1399999997</v>
      </c>
      <c r="AH78" s="1">
        <v>0.77180000000000004</v>
      </c>
      <c r="AI78" s="1">
        <v>0.96930000000000005</v>
      </c>
      <c r="AJ78" s="1">
        <v>22.12</v>
      </c>
      <c r="AM78" s="1" t="s">
        <v>89</v>
      </c>
      <c r="AN78" s="1">
        <v>32321</v>
      </c>
    </row>
    <row r="79" spans="1:42" ht="30.75" customHeight="1" x14ac:dyDescent="0.4">
      <c r="A79" s="1">
        <v>79</v>
      </c>
      <c r="B79" s="1" t="s">
        <v>237</v>
      </c>
      <c r="C79" s="1" t="s">
        <v>238</v>
      </c>
      <c r="D79" s="1" t="s">
        <v>239</v>
      </c>
      <c r="E79" s="1" t="s">
        <v>240</v>
      </c>
      <c r="F79" s="1" t="s">
        <v>241</v>
      </c>
      <c r="G79" s="1" t="s">
        <v>240</v>
      </c>
      <c r="I79" s="1" t="s">
        <v>244</v>
      </c>
      <c r="J79" s="1" t="s">
        <v>91</v>
      </c>
      <c r="K79" s="1" t="s">
        <v>245</v>
      </c>
      <c r="L79" s="1">
        <v>98</v>
      </c>
      <c r="M79" s="1">
        <v>89</v>
      </c>
      <c r="N79" s="1">
        <v>9</v>
      </c>
      <c r="O79" s="1">
        <v>0</v>
      </c>
      <c r="P79" s="1">
        <v>0</v>
      </c>
      <c r="Q79" s="1">
        <v>40299.300000000003</v>
      </c>
      <c r="R79" s="1">
        <v>41429</v>
      </c>
      <c r="S79" s="1">
        <v>2000</v>
      </c>
      <c r="T79" s="1">
        <v>0</v>
      </c>
      <c r="U79" s="1">
        <v>2259400</v>
      </c>
      <c r="V79" s="12">
        <v>0</v>
      </c>
      <c r="W79" s="12">
        <v>0</v>
      </c>
      <c r="X79" s="1">
        <v>0</v>
      </c>
      <c r="Y79" s="7">
        <f>+Table1[[#This Row],[CONSUMPTION T=(Q-P)*R+S]]+Table1[[#This Row],[IMPORTED ENERGY]]-Table1[[#This Row],[EXPORTED ENERGY]]</f>
        <v>2259400</v>
      </c>
      <c r="Z79" s="1">
        <v>2259400</v>
      </c>
      <c r="AA79" s="1">
        <v>2336919.2000000002</v>
      </c>
      <c r="AB79" s="1">
        <v>0</v>
      </c>
      <c r="AC79" s="1">
        <v>2336919.2000000002</v>
      </c>
      <c r="AD79" s="10">
        <f>+((Table1[[#This Row],[Column1]]-Table1[[#This Row],[TOTAL SALES AA=Y+Z]])/Table1[[#This Row],[Column1]])*100</f>
        <v>-3.4309639727361327</v>
      </c>
      <c r="AE79" s="1">
        <v>-3.43</v>
      </c>
      <c r="AF79" s="1">
        <v>8221002.2999999998</v>
      </c>
      <c r="AG79" s="1">
        <v>8221142.7800000003</v>
      </c>
      <c r="AH79" s="1">
        <v>1.0343</v>
      </c>
      <c r="AI79" s="1">
        <v>1</v>
      </c>
      <c r="AJ79" s="1">
        <v>-3.43</v>
      </c>
      <c r="AM79" s="1" t="s">
        <v>89</v>
      </c>
      <c r="AN79" s="1">
        <v>32321</v>
      </c>
    </row>
    <row r="80" spans="1:42" ht="30.75" customHeight="1" x14ac:dyDescent="0.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6">
        <f>SUM(V9:V79)</f>
        <v>10054200</v>
      </c>
      <c r="W80" s="16">
        <f>SUM(W9:W79)</f>
        <v>6320500</v>
      </c>
      <c r="X80" s="15"/>
      <c r="Y80" s="17"/>
      <c r="Z80" s="15"/>
      <c r="AA80" s="15"/>
      <c r="AB80" s="15"/>
      <c r="AC80" s="15"/>
      <c r="AD80" s="18"/>
      <c r="AE80" s="15"/>
      <c r="AF80" s="15"/>
      <c r="AG80" s="15"/>
      <c r="AH80" s="15"/>
      <c r="AI80" s="15"/>
      <c r="AJ80" s="15"/>
      <c r="AK80" s="15"/>
      <c r="AL80" s="15"/>
      <c r="AM80" s="15"/>
      <c r="AN80" s="15"/>
    </row>
    <row r="81" spans="22:22" s="1" customFormat="1" ht="30.75" customHeight="1" x14ac:dyDescent="0.4">
      <c r="V81" s="12">
        <f>+Table1[[#Totals],[IMPORTED ENERGY]]-Table1[[#Totals],[EXPORTED ENERGY]]</f>
        <v>3733700</v>
      </c>
    </row>
  </sheetData>
  <mergeCells count="45">
    <mergeCell ref="A1:AN1"/>
    <mergeCell ref="A2:AN2"/>
    <mergeCell ref="A3:AN3"/>
    <mergeCell ref="B4"/>
    <mergeCell ref="C4"/>
    <mergeCell ref="B5"/>
    <mergeCell ref="C5"/>
    <mergeCell ref="A7"/>
    <mergeCell ref="B7"/>
    <mergeCell ref="C7"/>
    <mergeCell ref="D7"/>
    <mergeCell ref="E7"/>
    <mergeCell ref="F7"/>
    <mergeCell ref="G7"/>
    <mergeCell ref="H7"/>
    <mergeCell ref="I7"/>
    <mergeCell ref="J7"/>
    <mergeCell ref="K7"/>
    <mergeCell ref="L7"/>
    <mergeCell ref="M7"/>
    <mergeCell ref="N7"/>
    <mergeCell ref="O7"/>
    <mergeCell ref="P7"/>
    <mergeCell ref="Q7"/>
    <mergeCell ref="R7"/>
    <mergeCell ref="S7"/>
    <mergeCell ref="T7"/>
    <mergeCell ref="U7"/>
    <mergeCell ref="V7"/>
    <mergeCell ref="W7"/>
    <mergeCell ref="X7"/>
    <mergeCell ref="Z7"/>
    <mergeCell ref="AA7"/>
    <mergeCell ref="AB7"/>
    <mergeCell ref="AC7"/>
    <mergeCell ref="AE7"/>
    <mergeCell ref="AF7"/>
    <mergeCell ref="AG7"/>
    <mergeCell ref="AH7"/>
    <mergeCell ref="AI7"/>
    <mergeCell ref="AJ7"/>
    <mergeCell ref="AK7"/>
    <mergeCell ref="AL7"/>
    <mergeCell ref="AM7"/>
    <mergeCell ref="AN7"/>
  </mergeCells>
  <pageMargins left="0.74803149606299213" right="0.74803149606299213" top="0.74803149606299213" bottom="0.51181102362204722" header="0.51181102362204722" footer="0.74803149606299213"/>
  <pageSetup scale="70" orientation="portrait" r:id="rId1"/>
  <colBreaks count="1" manualBreakCount="1">
    <brk id="30" max="78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topLeftCell="D64" zoomScale="70" zoomScaleNormal="70" workbookViewId="0">
      <selection activeCell="D8" sqref="D8"/>
    </sheetView>
  </sheetViews>
  <sheetFormatPr defaultColWidth="13.42578125" defaultRowHeight="26.25" x14ac:dyDescent="0.4"/>
  <cols>
    <col min="1" max="9" width="13.42578125" style="1"/>
    <col min="10" max="10" width="33.85546875" style="1" customWidth="1"/>
    <col min="11" max="11" width="39.85546875" style="1" customWidth="1"/>
    <col min="12" max="12" width="19.42578125" style="12" customWidth="1"/>
    <col min="13" max="13" width="23.7109375" style="12" customWidth="1"/>
    <col min="14" max="16384" width="13.42578125" style="1"/>
  </cols>
  <sheetData>
    <row r="1" spans="1:13" ht="30.75" customHeight="1" x14ac:dyDescent="0.35">
      <c r="A1" s="19" t="s">
        <v>0</v>
      </c>
      <c r="B1" s="19" t="s">
        <v>0</v>
      </c>
      <c r="C1" s="19" t="s">
        <v>0</v>
      </c>
      <c r="D1" s="19" t="s">
        <v>0</v>
      </c>
      <c r="E1" s="19" t="s">
        <v>0</v>
      </c>
      <c r="F1" s="19" t="s">
        <v>0</v>
      </c>
      <c r="G1" s="19" t="s">
        <v>0</v>
      </c>
      <c r="H1" s="19" t="s">
        <v>0</v>
      </c>
      <c r="I1" s="19" t="s">
        <v>0</v>
      </c>
      <c r="J1" s="19" t="s">
        <v>0</v>
      </c>
      <c r="K1" s="19" t="s">
        <v>0</v>
      </c>
      <c r="L1" s="19" t="s">
        <v>0</v>
      </c>
      <c r="M1" s="19" t="s">
        <v>0</v>
      </c>
    </row>
    <row r="2" spans="1:13" ht="30.75" customHeight="1" x14ac:dyDescent="0.35">
      <c r="A2" s="19" t="s">
        <v>1</v>
      </c>
      <c r="B2" s="19" t="s">
        <v>1</v>
      </c>
      <c r="C2" s="19" t="s">
        <v>1</v>
      </c>
      <c r="D2" s="19" t="s">
        <v>1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19" t="s">
        <v>1</v>
      </c>
      <c r="K2" s="19" t="s">
        <v>1</v>
      </c>
      <c r="L2" s="19" t="s">
        <v>1</v>
      </c>
      <c r="M2" s="19" t="s">
        <v>1</v>
      </c>
    </row>
    <row r="3" spans="1:13" ht="30.75" customHeight="1" x14ac:dyDescent="0.35">
      <c r="A3" s="19" t="s">
        <v>2</v>
      </c>
      <c r="B3" s="19" t="s">
        <v>2</v>
      </c>
      <c r="C3" s="19" t="s">
        <v>2</v>
      </c>
      <c r="D3" s="19" t="s">
        <v>2</v>
      </c>
      <c r="E3" s="19" t="s">
        <v>2</v>
      </c>
      <c r="F3" s="19" t="s">
        <v>2</v>
      </c>
      <c r="G3" s="19" t="s">
        <v>2</v>
      </c>
      <c r="H3" s="19" t="s">
        <v>2</v>
      </c>
      <c r="I3" s="19" t="s">
        <v>2</v>
      </c>
      <c r="J3" s="19" t="s">
        <v>2</v>
      </c>
      <c r="K3" s="19" t="s">
        <v>2</v>
      </c>
      <c r="L3" s="19" t="s">
        <v>2</v>
      </c>
      <c r="M3" s="19" t="s">
        <v>2</v>
      </c>
    </row>
    <row r="4" spans="1:13" ht="30.75" customHeight="1" x14ac:dyDescent="0.4">
      <c r="A4" s="2"/>
      <c r="B4" s="3" t="s">
        <v>3</v>
      </c>
      <c r="C4" s="4" t="s">
        <v>4</v>
      </c>
      <c r="D4" s="2"/>
      <c r="E4" s="2"/>
      <c r="F4" s="2"/>
      <c r="G4" s="2"/>
      <c r="H4" s="2"/>
      <c r="I4" s="2"/>
      <c r="J4" s="2"/>
      <c r="K4" s="2"/>
      <c r="L4" s="11"/>
      <c r="M4" s="11"/>
    </row>
    <row r="5" spans="1:13" ht="30.75" customHeight="1" x14ac:dyDescent="0.4">
      <c r="A5" s="2"/>
      <c r="B5" s="3" t="s">
        <v>5</v>
      </c>
      <c r="C5" s="3" t="s">
        <v>6</v>
      </c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3" ht="30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ht="30.75" customHeight="1" x14ac:dyDescent="0.4">
      <c r="A7" s="8"/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K7" s="8" t="s">
        <v>16</v>
      </c>
      <c r="L7" s="13" t="s">
        <v>27</v>
      </c>
      <c r="M7" s="13" t="s">
        <v>28</v>
      </c>
    </row>
    <row r="8" spans="1:13" ht="30.75" customHeight="1" x14ac:dyDescent="0.4">
      <c r="A8" s="1" t="s">
        <v>44</v>
      </c>
      <c r="B8" s="1" t="s">
        <v>45</v>
      </c>
      <c r="C8" s="1" t="s">
        <v>46</v>
      </c>
      <c r="D8" s="1" t="s">
        <v>47</v>
      </c>
      <c r="E8" s="1" t="s">
        <v>48</v>
      </c>
      <c r="F8" s="1" t="s">
        <v>49</v>
      </c>
      <c r="G8" s="1" t="s">
        <v>50</v>
      </c>
      <c r="H8" s="1" t="s">
        <v>51</v>
      </c>
      <c r="I8" s="1" t="s">
        <v>52</v>
      </c>
      <c r="J8" s="1" t="s">
        <v>53</v>
      </c>
      <c r="K8" s="1" t="s">
        <v>54</v>
      </c>
      <c r="L8" s="14" t="s">
        <v>65</v>
      </c>
      <c r="M8" s="14" t="s">
        <v>66</v>
      </c>
    </row>
    <row r="9" spans="1:13" ht="30.75" customHeight="1" x14ac:dyDescent="0.4">
      <c r="A9" s="1">
        <v>70</v>
      </c>
      <c r="B9" s="1" t="s">
        <v>82</v>
      </c>
      <c r="C9" s="1" t="s">
        <v>83</v>
      </c>
      <c r="D9" s="1" t="s">
        <v>84</v>
      </c>
      <c r="E9" s="1" t="s">
        <v>84</v>
      </c>
      <c r="F9" s="1" t="s">
        <v>109</v>
      </c>
      <c r="G9" s="1" t="s">
        <v>84</v>
      </c>
      <c r="I9" s="1" t="s">
        <v>224</v>
      </c>
      <c r="J9" s="1" t="s">
        <v>87</v>
      </c>
      <c r="K9" s="1" t="s">
        <v>225</v>
      </c>
      <c r="L9" s="12">
        <v>1000000</v>
      </c>
      <c r="M9" s="12">
        <v>0</v>
      </c>
    </row>
    <row r="10" spans="1:13" ht="30.75" customHeight="1" x14ac:dyDescent="0.4">
      <c r="A10" s="1">
        <v>65</v>
      </c>
      <c r="B10" s="1" t="s">
        <v>82</v>
      </c>
      <c r="C10" s="1" t="s">
        <v>83</v>
      </c>
      <c r="D10" s="1" t="s">
        <v>84</v>
      </c>
      <c r="E10" s="1" t="s">
        <v>84</v>
      </c>
      <c r="F10" s="1" t="s">
        <v>109</v>
      </c>
      <c r="G10" s="1" t="s">
        <v>84</v>
      </c>
      <c r="I10" s="1" t="s">
        <v>214</v>
      </c>
      <c r="J10" s="1" t="s">
        <v>87</v>
      </c>
      <c r="K10" s="1" t="s">
        <v>215</v>
      </c>
      <c r="L10" s="12">
        <v>0</v>
      </c>
      <c r="M10" s="12">
        <v>319000</v>
      </c>
    </row>
    <row r="11" spans="1:13" ht="30.75" customHeight="1" x14ac:dyDescent="0.4">
      <c r="A11" s="1">
        <v>51</v>
      </c>
      <c r="B11" s="1" t="s">
        <v>82</v>
      </c>
      <c r="C11" s="1" t="s">
        <v>83</v>
      </c>
      <c r="D11" s="1" t="s">
        <v>84</v>
      </c>
      <c r="E11" s="1" t="s">
        <v>84</v>
      </c>
      <c r="F11" s="1" t="s">
        <v>109</v>
      </c>
      <c r="G11" s="1" t="s">
        <v>84</v>
      </c>
      <c r="I11" s="1" t="s">
        <v>187</v>
      </c>
      <c r="J11" s="1" t="s">
        <v>87</v>
      </c>
      <c r="K11" s="1" t="s">
        <v>188</v>
      </c>
      <c r="L11" s="12">
        <v>835000</v>
      </c>
      <c r="M11" s="12">
        <v>0</v>
      </c>
    </row>
    <row r="12" spans="1:13" ht="30.75" customHeight="1" x14ac:dyDescent="0.4">
      <c r="A12" s="1">
        <v>43</v>
      </c>
      <c r="B12" s="1" t="s">
        <v>82</v>
      </c>
      <c r="C12" s="1" t="s">
        <v>83</v>
      </c>
      <c r="D12" s="1" t="s">
        <v>84</v>
      </c>
      <c r="E12" s="1" t="s">
        <v>84</v>
      </c>
      <c r="F12" s="1" t="s">
        <v>109</v>
      </c>
      <c r="G12" s="1" t="s">
        <v>84</v>
      </c>
      <c r="I12" s="1" t="s">
        <v>171</v>
      </c>
      <c r="J12" s="1" t="s">
        <v>87</v>
      </c>
      <c r="K12" s="1" t="s">
        <v>172</v>
      </c>
      <c r="L12" s="12">
        <v>880000</v>
      </c>
      <c r="M12" s="12">
        <v>0</v>
      </c>
    </row>
    <row r="13" spans="1:13" ht="30.75" customHeight="1" x14ac:dyDescent="0.4">
      <c r="A13" s="1">
        <v>42</v>
      </c>
      <c r="B13" s="1" t="s">
        <v>82</v>
      </c>
      <c r="C13" s="1" t="s">
        <v>83</v>
      </c>
      <c r="D13" s="1" t="s">
        <v>84</v>
      </c>
      <c r="E13" s="1" t="s">
        <v>84</v>
      </c>
      <c r="F13" s="1" t="s">
        <v>109</v>
      </c>
      <c r="G13" s="1" t="s">
        <v>84</v>
      </c>
      <c r="I13" s="1" t="s">
        <v>169</v>
      </c>
      <c r="J13" s="1" t="s">
        <v>87</v>
      </c>
      <c r="K13" s="1" t="s">
        <v>170</v>
      </c>
      <c r="L13" s="12">
        <v>0</v>
      </c>
      <c r="M13" s="12">
        <v>155000</v>
      </c>
    </row>
    <row r="14" spans="1:13" ht="30.75" customHeight="1" x14ac:dyDescent="0.4">
      <c r="A14" s="1">
        <v>40</v>
      </c>
      <c r="B14" s="1" t="s">
        <v>82</v>
      </c>
      <c r="C14" s="1" t="s">
        <v>83</v>
      </c>
      <c r="D14" s="1" t="s">
        <v>84</v>
      </c>
      <c r="E14" s="1" t="s">
        <v>84</v>
      </c>
      <c r="F14" s="1" t="s">
        <v>109</v>
      </c>
      <c r="G14" s="1" t="s">
        <v>84</v>
      </c>
      <c r="I14" s="1" t="s">
        <v>165</v>
      </c>
      <c r="J14" s="1" t="s">
        <v>87</v>
      </c>
      <c r="K14" s="1" t="s">
        <v>166</v>
      </c>
      <c r="L14" s="12">
        <v>90000</v>
      </c>
      <c r="M14" s="12">
        <v>0</v>
      </c>
    </row>
    <row r="15" spans="1:13" ht="30.75" customHeight="1" x14ac:dyDescent="0.4">
      <c r="A15" s="1">
        <v>41</v>
      </c>
      <c r="B15" s="1" t="s">
        <v>82</v>
      </c>
      <c r="C15" s="1" t="s">
        <v>83</v>
      </c>
      <c r="D15" s="1" t="s">
        <v>84</v>
      </c>
      <c r="E15" s="1" t="s">
        <v>84</v>
      </c>
      <c r="F15" s="1" t="s">
        <v>109</v>
      </c>
      <c r="G15" s="1" t="s">
        <v>84</v>
      </c>
      <c r="I15" s="1" t="s">
        <v>167</v>
      </c>
      <c r="J15" s="1" t="s">
        <v>87</v>
      </c>
      <c r="K15" s="1" t="s">
        <v>168</v>
      </c>
      <c r="L15" s="12">
        <v>620000</v>
      </c>
      <c r="M15" s="12">
        <v>0</v>
      </c>
    </row>
    <row r="16" spans="1:13" ht="30.75" customHeight="1" x14ac:dyDescent="0.4">
      <c r="A16" s="1">
        <v>52</v>
      </c>
      <c r="B16" s="1" t="s">
        <v>82</v>
      </c>
      <c r="C16" s="1" t="s">
        <v>83</v>
      </c>
      <c r="D16" s="1" t="s">
        <v>84</v>
      </c>
      <c r="E16" s="1" t="s">
        <v>84</v>
      </c>
      <c r="F16" s="1" t="s">
        <v>109</v>
      </c>
      <c r="G16" s="1" t="s">
        <v>84</v>
      </c>
      <c r="I16" s="1" t="s">
        <v>189</v>
      </c>
      <c r="J16" s="1" t="s">
        <v>87</v>
      </c>
      <c r="K16" s="1" t="s">
        <v>190</v>
      </c>
      <c r="L16" s="12">
        <v>0</v>
      </c>
      <c r="M16" s="12">
        <v>191000</v>
      </c>
    </row>
    <row r="17" spans="1:13" ht="30.75" customHeight="1" x14ac:dyDescent="0.4">
      <c r="A17" s="1">
        <v>63</v>
      </c>
      <c r="B17" s="1" t="s">
        <v>82</v>
      </c>
      <c r="C17" s="1" t="s">
        <v>83</v>
      </c>
      <c r="D17" s="1" t="s">
        <v>84</v>
      </c>
      <c r="E17" s="1" t="s">
        <v>84</v>
      </c>
      <c r="F17" s="1" t="s">
        <v>109</v>
      </c>
      <c r="G17" s="1" t="s">
        <v>84</v>
      </c>
      <c r="I17" s="1" t="s">
        <v>210</v>
      </c>
      <c r="J17" s="1" t="s">
        <v>87</v>
      </c>
      <c r="K17" s="1" t="s">
        <v>211</v>
      </c>
      <c r="L17" s="12">
        <v>0</v>
      </c>
      <c r="M17" s="12">
        <v>736000</v>
      </c>
    </row>
    <row r="18" spans="1:13" ht="30.75" customHeight="1" x14ac:dyDescent="0.4">
      <c r="A18" s="1">
        <v>68</v>
      </c>
      <c r="B18" s="1" t="s">
        <v>82</v>
      </c>
      <c r="C18" s="1" t="s">
        <v>83</v>
      </c>
      <c r="D18" s="1" t="s">
        <v>84</v>
      </c>
      <c r="E18" s="1" t="s">
        <v>84</v>
      </c>
      <c r="F18" s="1" t="s">
        <v>109</v>
      </c>
      <c r="G18" s="1" t="s">
        <v>84</v>
      </c>
      <c r="I18" s="1" t="s">
        <v>220</v>
      </c>
      <c r="J18" s="1" t="s">
        <v>87</v>
      </c>
      <c r="K18" s="1" t="s">
        <v>221</v>
      </c>
      <c r="L18" s="12">
        <v>920000</v>
      </c>
      <c r="M18" s="12">
        <v>0</v>
      </c>
    </row>
    <row r="19" spans="1:13" ht="30.75" customHeight="1" x14ac:dyDescent="0.4">
      <c r="A19" s="1">
        <v>66</v>
      </c>
      <c r="B19" s="1" t="s">
        <v>82</v>
      </c>
      <c r="C19" s="1" t="s">
        <v>83</v>
      </c>
      <c r="D19" s="1" t="s">
        <v>84</v>
      </c>
      <c r="E19" s="1" t="s">
        <v>84</v>
      </c>
      <c r="F19" s="1" t="s">
        <v>109</v>
      </c>
      <c r="G19" s="1" t="s">
        <v>84</v>
      </c>
      <c r="I19" s="1" t="s">
        <v>216</v>
      </c>
      <c r="J19" s="1" t="s">
        <v>87</v>
      </c>
      <c r="K19" s="1" t="s">
        <v>217</v>
      </c>
      <c r="L19" s="12">
        <v>0</v>
      </c>
      <c r="M19" s="12">
        <v>242000</v>
      </c>
    </row>
    <row r="20" spans="1:13" ht="30.75" customHeight="1" x14ac:dyDescent="0.4">
      <c r="A20" s="1">
        <v>44</v>
      </c>
      <c r="B20" s="1" t="s">
        <v>82</v>
      </c>
      <c r="C20" s="1" t="s">
        <v>83</v>
      </c>
      <c r="D20" s="1" t="s">
        <v>84</v>
      </c>
      <c r="E20" s="1" t="s">
        <v>84</v>
      </c>
      <c r="F20" s="1" t="s">
        <v>109</v>
      </c>
      <c r="G20" s="1" t="s">
        <v>84</v>
      </c>
      <c r="I20" s="1" t="s">
        <v>173</v>
      </c>
      <c r="J20" s="1" t="s">
        <v>91</v>
      </c>
      <c r="K20" s="1" t="s">
        <v>174</v>
      </c>
      <c r="L20" s="12">
        <v>0</v>
      </c>
      <c r="M20" s="12">
        <v>0</v>
      </c>
    </row>
    <row r="21" spans="1:13" ht="30.75" customHeight="1" x14ac:dyDescent="0.4">
      <c r="A21" s="1">
        <v>10</v>
      </c>
      <c r="B21" s="1" t="s">
        <v>82</v>
      </c>
      <c r="C21" s="1" t="s">
        <v>83</v>
      </c>
      <c r="D21" s="1" t="s">
        <v>84</v>
      </c>
      <c r="E21" s="1" t="s">
        <v>84</v>
      </c>
      <c r="F21" s="1" t="s">
        <v>109</v>
      </c>
      <c r="G21" s="1" t="s">
        <v>84</v>
      </c>
      <c r="I21" s="1" t="s">
        <v>110</v>
      </c>
      <c r="J21" s="1" t="s">
        <v>107</v>
      </c>
      <c r="K21" s="1" t="s">
        <v>111</v>
      </c>
      <c r="L21" s="12">
        <v>0</v>
      </c>
      <c r="M21" s="12">
        <v>31200</v>
      </c>
    </row>
    <row r="22" spans="1:13" ht="30.75" customHeight="1" x14ac:dyDescent="0.4">
      <c r="A22" s="1">
        <v>48</v>
      </c>
      <c r="B22" s="1" t="s">
        <v>82</v>
      </c>
      <c r="C22" s="1" t="s">
        <v>83</v>
      </c>
      <c r="D22" s="1" t="s">
        <v>84</v>
      </c>
      <c r="E22" s="1" t="s">
        <v>84</v>
      </c>
      <c r="F22" s="1" t="s">
        <v>112</v>
      </c>
      <c r="G22" s="1" t="s">
        <v>84</v>
      </c>
      <c r="I22" s="1" t="s">
        <v>181</v>
      </c>
      <c r="J22" s="1" t="s">
        <v>91</v>
      </c>
      <c r="K22" s="1" t="s">
        <v>182</v>
      </c>
      <c r="L22" s="12">
        <v>0</v>
      </c>
      <c r="M22" s="12">
        <v>0</v>
      </c>
    </row>
    <row r="23" spans="1:13" ht="30.75" customHeight="1" x14ac:dyDescent="0.4">
      <c r="A23" s="1">
        <v>50</v>
      </c>
      <c r="B23" s="1" t="s">
        <v>82</v>
      </c>
      <c r="C23" s="1" t="s">
        <v>83</v>
      </c>
      <c r="D23" s="1" t="s">
        <v>84</v>
      </c>
      <c r="E23" s="1" t="s">
        <v>84</v>
      </c>
      <c r="F23" s="1" t="s">
        <v>112</v>
      </c>
      <c r="G23" s="1" t="s">
        <v>84</v>
      </c>
      <c r="I23" s="1" t="s">
        <v>185</v>
      </c>
      <c r="J23" s="1" t="s">
        <v>87</v>
      </c>
      <c r="K23" s="1" t="s">
        <v>186</v>
      </c>
      <c r="L23" s="12">
        <v>35000</v>
      </c>
      <c r="M23" s="12">
        <v>0</v>
      </c>
    </row>
    <row r="24" spans="1:13" ht="30.75" customHeight="1" x14ac:dyDescent="0.4">
      <c r="A24" s="1">
        <v>49</v>
      </c>
      <c r="B24" s="1" t="s">
        <v>82</v>
      </c>
      <c r="C24" s="1" t="s">
        <v>83</v>
      </c>
      <c r="D24" s="1" t="s">
        <v>84</v>
      </c>
      <c r="E24" s="1" t="s">
        <v>84</v>
      </c>
      <c r="F24" s="1" t="s">
        <v>112</v>
      </c>
      <c r="G24" s="1" t="s">
        <v>84</v>
      </c>
      <c r="I24" s="1" t="s">
        <v>183</v>
      </c>
      <c r="J24" s="1" t="s">
        <v>87</v>
      </c>
      <c r="K24" s="1" t="s">
        <v>184</v>
      </c>
      <c r="L24" s="12">
        <v>0</v>
      </c>
      <c r="M24" s="12">
        <v>400000</v>
      </c>
    </row>
    <row r="25" spans="1:13" ht="30.75" customHeight="1" x14ac:dyDescent="0.4">
      <c r="A25" s="1">
        <v>55</v>
      </c>
      <c r="B25" s="1" t="s">
        <v>82</v>
      </c>
      <c r="C25" s="1" t="s">
        <v>83</v>
      </c>
      <c r="D25" s="1" t="s">
        <v>84</v>
      </c>
      <c r="E25" s="1" t="s">
        <v>84</v>
      </c>
      <c r="F25" s="1" t="s">
        <v>112</v>
      </c>
      <c r="G25" s="1" t="s">
        <v>84</v>
      </c>
      <c r="I25" s="1" t="s">
        <v>195</v>
      </c>
      <c r="J25" s="1" t="s">
        <v>87</v>
      </c>
      <c r="K25" s="1" t="s">
        <v>196</v>
      </c>
      <c r="L25" s="12">
        <v>485000</v>
      </c>
      <c r="M25" s="12">
        <v>0</v>
      </c>
    </row>
    <row r="26" spans="1:13" ht="30.75" customHeight="1" x14ac:dyDescent="0.4">
      <c r="A26" s="1">
        <v>53</v>
      </c>
      <c r="B26" s="1" t="s">
        <v>82</v>
      </c>
      <c r="C26" s="1" t="s">
        <v>83</v>
      </c>
      <c r="D26" s="1" t="s">
        <v>84</v>
      </c>
      <c r="E26" s="1" t="s">
        <v>84</v>
      </c>
      <c r="F26" s="1" t="s">
        <v>112</v>
      </c>
      <c r="G26" s="1" t="s">
        <v>84</v>
      </c>
      <c r="I26" s="1" t="s">
        <v>191</v>
      </c>
      <c r="J26" s="1" t="s">
        <v>87</v>
      </c>
      <c r="K26" s="1" t="s">
        <v>192</v>
      </c>
      <c r="L26" s="12">
        <v>500000</v>
      </c>
      <c r="M26" s="12">
        <v>0</v>
      </c>
    </row>
    <row r="27" spans="1:13" ht="30.75" customHeight="1" x14ac:dyDescent="0.4">
      <c r="A27" s="1">
        <v>54</v>
      </c>
      <c r="B27" s="1" t="s">
        <v>82</v>
      </c>
      <c r="C27" s="1" t="s">
        <v>83</v>
      </c>
      <c r="D27" s="1" t="s">
        <v>84</v>
      </c>
      <c r="E27" s="1" t="s">
        <v>84</v>
      </c>
      <c r="F27" s="1" t="s">
        <v>112</v>
      </c>
      <c r="G27" s="1" t="s">
        <v>84</v>
      </c>
      <c r="I27" s="1" t="s">
        <v>193</v>
      </c>
      <c r="J27" s="1" t="s">
        <v>87</v>
      </c>
      <c r="K27" s="1" t="s">
        <v>194</v>
      </c>
      <c r="L27" s="12">
        <v>0</v>
      </c>
      <c r="M27" s="12">
        <v>7000</v>
      </c>
    </row>
    <row r="28" spans="1:13" ht="30.75" customHeight="1" x14ac:dyDescent="0.4">
      <c r="A28" s="1">
        <v>61</v>
      </c>
      <c r="B28" s="1" t="s">
        <v>82</v>
      </c>
      <c r="C28" s="1" t="s">
        <v>83</v>
      </c>
      <c r="D28" s="1" t="s">
        <v>84</v>
      </c>
      <c r="E28" s="1" t="s">
        <v>84</v>
      </c>
      <c r="F28" s="1" t="s">
        <v>112</v>
      </c>
      <c r="G28" s="1" t="s">
        <v>84</v>
      </c>
      <c r="I28" s="1" t="s">
        <v>205</v>
      </c>
      <c r="J28" s="1" t="s">
        <v>87</v>
      </c>
      <c r="K28" s="1" t="s">
        <v>206</v>
      </c>
      <c r="L28" s="12">
        <v>380000</v>
      </c>
      <c r="M28" s="12">
        <v>0</v>
      </c>
    </row>
    <row r="29" spans="1:13" ht="30.75" customHeight="1" x14ac:dyDescent="0.4">
      <c r="A29" s="1">
        <v>56</v>
      </c>
      <c r="B29" s="1" t="s">
        <v>82</v>
      </c>
      <c r="C29" s="1" t="s">
        <v>83</v>
      </c>
      <c r="D29" s="1" t="s">
        <v>84</v>
      </c>
      <c r="E29" s="1" t="s">
        <v>84</v>
      </c>
      <c r="F29" s="1" t="s">
        <v>112</v>
      </c>
      <c r="G29" s="1" t="s">
        <v>84</v>
      </c>
      <c r="I29" s="1" t="s">
        <v>197</v>
      </c>
      <c r="J29" s="1" t="s">
        <v>87</v>
      </c>
      <c r="K29" s="1" t="s">
        <v>198</v>
      </c>
      <c r="L29" s="12">
        <v>320000</v>
      </c>
      <c r="M29" s="12">
        <v>0</v>
      </c>
    </row>
    <row r="30" spans="1:13" ht="30.75" customHeight="1" x14ac:dyDescent="0.4">
      <c r="A30" s="1">
        <v>57</v>
      </c>
      <c r="B30" s="1" t="s">
        <v>82</v>
      </c>
      <c r="C30" s="1" t="s">
        <v>83</v>
      </c>
      <c r="D30" s="1" t="s">
        <v>84</v>
      </c>
      <c r="E30" s="1" t="s">
        <v>84</v>
      </c>
      <c r="F30" s="1" t="s">
        <v>112</v>
      </c>
      <c r="G30" s="1" t="s">
        <v>84</v>
      </c>
      <c r="I30" s="1" t="s">
        <v>199</v>
      </c>
      <c r="J30" s="1" t="s">
        <v>87</v>
      </c>
      <c r="K30" s="1" t="s">
        <v>200</v>
      </c>
      <c r="L30" s="12">
        <v>0</v>
      </c>
      <c r="M30" s="12">
        <v>96000</v>
      </c>
    </row>
    <row r="31" spans="1:13" ht="30.75" customHeight="1" x14ac:dyDescent="0.4">
      <c r="A31" s="1">
        <v>62</v>
      </c>
      <c r="B31" s="1" t="s">
        <v>82</v>
      </c>
      <c r="C31" s="1" t="s">
        <v>83</v>
      </c>
      <c r="D31" s="1" t="s">
        <v>84</v>
      </c>
      <c r="E31" s="1" t="s">
        <v>84</v>
      </c>
      <c r="F31" s="1" t="s">
        <v>112</v>
      </c>
      <c r="G31" s="1" t="s">
        <v>84</v>
      </c>
      <c r="I31" s="1" t="s">
        <v>207</v>
      </c>
      <c r="J31" s="1" t="s">
        <v>208</v>
      </c>
      <c r="K31" s="1" t="s">
        <v>209</v>
      </c>
      <c r="L31" s="12">
        <v>70000</v>
      </c>
      <c r="M31" s="12">
        <v>0</v>
      </c>
    </row>
    <row r="32" spans="1:13" ht="30.75" customHeight="1" x14ac:dyDescent="0.4">
      <c r="A32" s="1">
        <v>69</v>
      </c>
      <c r="B32" s="1" t="s">
        <v>82</v>
      </c>
      <c r="C32" s="1" t="s">
        <v>83</v>
      </c>
      <c r="D32" s="1" t="s">
        <v>84</v>
      </c>
      <c r="E32" s="1" t="s">
        <v>84</v>
      </c>
      <c r="F32" s="1" t="s">
        <v>112</v>
      </c>
      <c r="G32" s="1" t="s">
        <v>84</v>
      </c>
      <c r="I32" s="1" t="s">
        <v>222</v>
      </c>
      <c r="J32" s="1" t="s">
        <v>91</v>
      </c>
      <c r="K32" s="1" t="s">
        <v>223</v>
      </c>
      <c r="L32" s="12">
        <v>0</v>
      </c>
      <c r="M32" s="12">
        <v>0</v>
      </c>
    </row>
    <row r="33" spans="1:13" ht="30.75" customHeight="1" x14ac:dyDescent="0.4">
      <c r="A33" s="1">
        <v>67</v>
      </c>
      <c r="B33" s="1" t="s">
        <v>82</v>
      </c>
      <c r="C33" s="1" t="s">
        <v>83</v>
      </c>
      <c r="D33" s="1" t="s">
        <v>84</v>
      </c>
      <c r="E33" s="1" t="s">
        <v>84</v>
      </c>
      <c r="F33" s="1" t="s">
        <v>112</v>
      </c>
      <c r="G33" s="1" t="s">
        <v>84</v>
      </c>
      <c r="I33" s="1" t="s">
        <v>218</v>
      </c>
      <c r="J33" s="1" t="s">
        <v>87</v>
      </c>
      <c r="K33" s="1" t="s">
        <v>219</v>
      </c>
      <c r="L33" s="12">
        <v>378000</v>
      </c>
      <c r="M33" s="12">
        <v>0</v>
      </c>
    </row>
    <row r="34" spans="1:13" ht="30.75" customHeight="1" x14ac:dyDescent="0.4">
      <c r="A34" s="1">
        <v>32</v>
      </c>
      <c r="B34" s="1" t="s">
        <v>82</v>
      </c>
      <c r="C34" s="1" t="s">
        <v>83</v>
      </c>
      <c r="D34" s="1" t="s">
        <v>84</v>
      </c>
      <c r="E34" s="1" t="s">
        <v>84</v>
      </c>
      <c r="F34" s="1" t="s">
        <v>115</v>
      </c>
      <c r="G34" s="1" t="s">
        <v>84</v>
      </c>
      <c r="I34" s="1" t="s">
        <v>155</v>
      </c>
      <c r="J34" s="1" t="s">
        <v>87</v>
      </c>
      <c r="K34" s="1" t="s">
        <v>156</v>
      </c>
      <c r="L34" s="12">
        <v>215000</v>
      </c>
      <c r="M34" s="12">
        <v>0</v>
      </c>
    </row>
    <row r="35" spans="1:13" ht="30.75" customHeight="1" x14ac:dyDescent="0.4">
      <c r="A35" s="1">
        <v>19</v>
      </c>
      <c r="B35" s="1" t="s">
        <v>82</v>
      </c>
      <c r="C35" s="1" t="s">
        <v>83</v>
      </c>
      <c r="D35" s="1" t="s">
        <v>84</v>
      </c>
      <c r="E35" s="1" t="s">
        <v>84</v>
      </c>
      <c r="F35" s="1" t="s">
        <v>115</v>
      </c>
      <c r="G35" s="1" t="s">
        <v>84</v>
      </c>
      <c r="I35" s="1" t="s">
        <v>128</v>
      </c>
      <c r="J35" s="1" t="s">
        <v>87</v>
      </c>
      <c r="K35" s="1" t="s">
        <v>129</v>
      </c>
      <c r="L35" s="12">
        <v>200000</v>
      </c>
      <c r="M35" s="12">
        <v>0</v>
      </c>
    </row>
    <row r="36" spans="1:13" ht="30.75" customHeight="1" x14ac:dyDescent="0.4">
      <c r="A36" s="1">
        <v>38</v>
      </c>
      <c r="B36" s="1" t="s">
        <v>82</v>
      </c>
      <c r="C36" s="1" t="s">
        <v>83</v>
      </c>
      <c r="D36" s="1" t="s">
        <v>84</v>
      </c>
      <c r="E36" s="1" t="s">
        <v>84</v>
      </c>
      <c r="F36" s="1" t="s">
        <v>115</v>
      </c>
      <c r="G36" s="1" t="s">
        <v>84</v>
      </c>
      <c r="I36" s="1" t="s">
        <v>161</v>
      </c>
      <c r="J36" s="1" t="s">
        <v>87</v>
      </c>
      <c r="K36" s="1" t="s">
        <v>162</v>
      </c>
      <c r="L36" s="12">
        <v>90000</v>
      </c>
      <c r="M36" s="12">
        <v>0</v>
      </c>
    </row>
    <row r="37" spans="1:13" ht="30.75" customHeight="1" x14ac:dyDescent="0.4">
      <c r="A37" s="1">
        <v>18</v>
      </c>
      <c r="B37" s="1" t="s">
        <v>82</v>
      </c>
      <c r="C37" s="1" t="s">
        <v>83</v>
      </c>
      <c r="D37" s="1" t="s">
        <v>84</v>
      </c>
      <c r="E37" s="1" t="s">
        <v>84</v>
      </c>
      <c r="F37" s="1" t="s">
        <v>115</v>
      </c>
      <c r="G37" s="1" t="s">
        <v>84</v>
      </c>
      <c r="I37" s="1" t="s">
        <v>126</v>
      </c>
      <c r="J37" s="1" t="s">
        <v>87</v>
      </c>
      <c r="K37" s="1" t="s">
        <v>127</v>
      </c>
      <c r="L37" s="12">
        <v>64000</v>
      </c>
      <c r="M37" s="12">
        <v>0</v>
      </c>
    </row>
    <row r="38" spans="1:13" ht="30.75" customHeight="1" x14ac:dyDescent="0.4">
      <c r="A38" s="1">
        <v>20</v>
      </c>
      <c r="B38" s="1" t="s">
        <v>82</v>
      </c>
      <c r="C38" s="1" t="s">
        <v>83</v>
      </c>
      <c r="D38" s="1" t="s">
        <v>84</v>
      </c>
      <c r="E38" s="1" t="s">
        <v>84</v>
      </c>
      <c r="F38" s="1" t="s">
        <v>115</v>
      </c>
      <c r="G38" s="1" t="s">
        <v>84</v>
      </c>
      <c r="I38" s="1" t="s">
        <v>130</v>
      </c>
      <c r="J38" s="1" t="s">
        <v>87</v>
      </c>
      <c r="K38" s="1" t="s">
        <v>131</v>
      </c>
      <c r="L38" s="12">
        <v>0</v>
      </c>
      <c r="M38" s="12">
        <v>557000</v>
      </c>
    </row>
    <row r="39" spans="1:13" ht="30.75" customHeight="1" x14ac:dyDescent="0.4">
      <c r="A39" s="1">
        <v>15</v>
      </c>
      <c r="B39" s="1" t="s">
        <v>82</v>
      </c>
      <c r="C39" s="1" t="s">
        <v>83</v>
      </c>
      <c r="D39" s="1" t="s">
        <v>84</v>
      </c>
      <c r="E39" s="1" t="s">
        <v>84</v>
      </c>
      <c r="F39" s="1" t="s">
        <v>115</v>
      </c>
      <c r="G39" s="1" t="s">
        <v>84</v>
      </c>
      <c r="I39" s="1" t="s">
        <v>120</v>
      </c>
      <c r="J39" s="1" t="s">
        <v>87</v>
      </c>
      <c r="K39" s="1" t="s">
        <v>121</v>
      </c>
      <c r="L39" s="12">
        <v>190000</v>
      </c>
      <c r="M39" s="12">
        <v>0</v>
      </c>
    </row>
    <row r="40" spans="1:13" ht="30.75" customHeight="1" x14ac:dyDescent="0.4">
      <c r="A40" s="1">
        <v>21</v>
      </c>
      <c r="B40" s="1" t="s">
        <v>82</v>
      </c>
      <c r="C40" s="1" t="s">
        <v>83</v>
      </c>
      <c r="D40" s="1" t="s">
        <v>84</v>
      </c>
      <c r="E40" s="1" t="s">
        <v>84</v>
      </c>
      <c r="F40" s="1" t="s">
        <v>115</v>
      </c>
      <c r="G40" s="1" t="s">
        <v>84</v>
      </c>
      <c r="I40" s="1" t="s">
        <v>132</v>
      </c>
      <c r="J40" s="1" t="s">
        <v>87</v>
      </c>
      <c r="K40" s="1" t="s">
        <v>133</v>
      </c>
      <c r="L40" s="12">
        <v>29000</v>
      </c>
      <c r="M40" s="12">
        <v>0</v>
      </c>
    </row>
    <row r="41" spans="1:13" ht="30.75" customHeight="1" x14ac:dyDescent="0.4">
      <c r="A41" s="1">
        <v>25</v>
      </c>
      <c r="B41" s="1" t="s">
        <v>82</v>
      </c>
      <c r="C41" s="1" t="s">
        <v>83</v>
      </c>
      <c r="D41" s="1" t="s">
        <v>84</v>
      </c>
      <c r="E41" s="1" t="s">
        <v>84</v>
      </c>
      <c r="F41" s="1" t="s">
        <v>115</v>
      </c>
      <c r="G41" s="1" t="s">
        <v>84</v>
      </c>
      <c r="I41" s="1" t="s">
        <v>140</v>
      </c>
      <c r="J41" s="1" t="s">
        <v>98</v>
      </c>
      <c r="K41" s="1" t="s">
        <v>141</v>
      </c>
      <c r="L41" s="12">
        <v>0</v>
      </c>
      <c r="M41" s="12">
        <v>0</v>
      </c>
    </row>
    <row r="42" spans="1:13" ht="30.75" customHeight="1" x14ac:dyDescent="0.4">
      <c r="A42" s="1">
        <v>17</v>
      </c>
      <c r="B42" s="1" t="s">
        <v>82</v>
      </c>
      <c r="C42" s="1" t="s">
        <v>83</v>
      </c>
      <c r="D42" s="1" t="s">
        <v>84</v>
      </c>
      <c r="E42" s="1" t="s">
        <v>84</v>
      </c>
      <c r="F42" s="1" t="s">
        <v>115</v>
      </c>
      <c r="G42" s="1" t="s">
        <v>84</v>
      </c>
      <c r="I42" s="1" t="s">
        <v>124</v>
      </c>
      <c r="J42" s="1" t="s">
        <v>87</v>
      </c>
      <c r="K42" s="1" t="s">
        <v>125</v>
      </c>
      <c r="L42" s="12">
        <v>0</v>
      </c>
      <c r="M42" s="12">
        <v>55000</v>
      </c>
    </row>
    <row r="43" spans="1:13" ht="30.75" customHeight="1" x14ac:dyDescent="0.4">
      <c r="A43" s="1">
        <v>22</v>
      </c>
      <c r="B43" s="1" t="s">
        <v>82</v>
      </c>
      <c r="C43" s="1" t="s">
        <v>83</v>
      </c>
      <c r="D43" s="1" t="s">
        <v>84</v>
      </c>
      <c r="E43" s="1" t="s">
        <v>84</v>
      </c>
      <c r="F43" s="1" t="s">
        <v>115</v>
      </c>
      <c r="G43" s="1" t="s">
        <v>84</v>
      </c>
      <c r="I43" s="1" t="s">
        <v>134</v>
      </c>
      <c r="J43" s="1" t="s">
        <v>91</v>
      </c>
      <c r="K43" s="1" t="s">
        <v>135</v>
      </c>
      <c r="L43" s="12">
        <v>0</v>
      </c>
      <c r="M43" s="12">
        <v>0</v>
      </c>
    </row>
    <row r="44" spans="1:13" ht="30.75" customHeight="1" x14ac:dyDescent="0.4">
      <c r="A44" s="1">
        <v>31</v>
      </c>
      <c r="B44" s="1" t="s">
        <v>82</v>
      </c>
      <c r="C44" s="1" t="s">
        <v>83</v>
      </c>
      <c r="D44" s="1" t="s">
        <v>84</v>
      </c>
      <c r="E44" s="1" t="s">
        <v>84</v>
      </c>
      <c r="F44" s="1" t="s">
        <v>115</v>
      </c>
      <c r="G44" s="1" t="s">
        <v>84</v>
      </c>
      <c r="I44" s="1" t="s">
        <v>153</v>
      </c>
      <c r="J44" s="1" t="s">
        <v>87</v>
      </c>
      <c r="K44" s="1" t="s">
        <v>154</v>
      </c>
      <c r="L44" s="12">
        <v>60000</v>
      </c>
      <c r="M44" s="12">
        <v>0</v>
      </c>
    </row>
    <row r="45" spans="1:13" ht="30.75" customHeight="1" x14ac:dyDescent="0.4">
      <c r="A45" s="1">
        <v>36</v>
      </c>
      <c r="B45" s="1" t="s">
        <v>82</v>
      </c>
      <c r="C45" s="1" t="s">
        <v>83</v>
      </c>
      <c r="D45" s="1" t="s">
        <v>84</v>
      </c>
      <c r="E45" s="1" t="s">
        <v>84</v>
      </c>
      <c r="F45" s="1" t="s">
        <v>115</v>
      </c>
      <c r="G45" s="1" t="s">
        <v>84</v>
      </c>
      <c r="I45" s="1" t="s">
        <v>159</v>
      </c>
      <c r="J45" s="1" t="s">
        <v>87</v>
      </c>
      <c r="K45" s="1" t="s">
        <v>160</v>
      </c>
      <c r="L45" s="12">
        <v>0</v>
      </c>
      <c r="M45" s="12">
        <v>360000</v>
      </c>
    </row>
    <row r="46" spans="1:13" ht="30.75" customHeight="1" x14ac:dyDescent="0.4">
      <c r="A46" s="1">
        <v>23</v>
      </c>
      <c r="B46" s="1" t="s">
        <v>82</v>
      </c>
      <c r="C46" s="1" t="s">
        <v>83</v>
      </c>
      <c r="D46" s="1" t="s">
        <v>84</v>
      </c>
      <c r="E46" s="1" t="s">
        <v>84</v>
      </c>
      <c r="F46" s="1" t="s">
        <v>115</v>
      </c>
      <c r="G46" s="1" t="s">
        <v>84</v>
      </c>
      <c r="I46" s="1" t="s">
        <v>136</v>
      </c>
      <c r="J46" s="1" t="s">
        <v>87</v>
      </c>
      <c r="K46" s="1" t="s">
        <v>137</v>
      </c>
      <c r="L46" s="12">
        <v>227000</v>
      </c>
      <c r="M46" s="12">
        <v>0</v>
      </c>
    </row>
    <row r="47" spans="1:13" ht="30.75" customHeight="1" x14ac:dyDescent="0.4">
      <c r="A47" s="1">
        <v>28</v>
      </c>
      <c r="B47" s="1" t="s">
        <v>82</v>
      </c>
      <c r="C47" s="1" t="s">
        <v>83</v>
      </c>
      <c r="D47" s="1" t="s">
        <v>84</v>
      </c>
      <c r="E47" s="1" t="s">
        <v>84</v>
      </c>
      <c r="F47" s="1" t="s">
        <v>115</v>
      </c>
      <c r="G47" s="1" t="s">
        <v>84</v>
      </c>
      <c r="I47" s="1" t="s">
        <v>146</v>
      </c>
      <c r="J47" s="1" t="s">
        <v>87</v>
      </c>
      <c r="K47" s="1" t="s">
        <v>147</v>
      </c>
      <c r="L47" s="12">
        <v>280000</v>
      </c>
      <c r="M47" s="12">
        <v>0</v>
      </c>
    </row>
    <row r="48" spans="1:13" ht="30.75" customHeight="1" x14ac:dyDescent="0.4">
      <c r="A48" s="1">
        <v>24</v>
      </c>
      <c r="B48" s="1" t="s">
        <v>82</v>
      </c>
      <c r="C48" s="1" t="s">
        <v>83</v>
      </c>
      <c r="D48" s="1" t="s">
        <v>84</v>
      </c>
      <c r="E48" s="1" t="s">
        <v>84</v>
      </c>
      <c r="F48" s="1" t="s">
        <v>115</v>
      </c>
      <c r="G48" s="1" t="s">
        <v>84</v>
      </c>
      <c r="I48" s="1" t="s">
        <v>138</v>
      </c>
      <c r="J48" s="1" t="s">
        <v>87</v>
      </c>
      <c r="K48" s="1" t="s">
        <v>139</v>
      </c>
      <c r="L48" s="12">
        <v>0</v>
      </c>
      <c r="M48" s="12">
        <v>170000</v>
      </c>
    </row>
    <row r="49" spans="1:13" ht="30.75" customHeight="1" x14ac:dyDescent="0.4">
      <c r="A49" s="1">
        <v>27</v>
      </c>
      <c r="B49" s="1" t="s">
        <v>82</v>
      </c>
      <c r="C49" s="1" t="s">
        <v>83</v>
      </c>
      <c r="D49" s="1" t="s">
        <v>84</v>
      </c>
      <c r="E49" s="1" t="s">
        <v>84</v>
      </c>
      <c r="F49" s="1" t="s">
        <v>115</v>
      </c>
      <c r="G49" s="1" t="s">
        <v>84</v>
      </c>
      <c r="I49" s="1" t="s">
        <v>144</v>
      </c>
      <c r="J49" s="1" t="s">
        <v>87</v>
      </c>
      <c r="K49" s="1" t="s">
        <v>145</v>
      </c>
      <c r="L49" s="12">
        <v>46000</v>
      </c>
      <c r="M49" s="12">
        <v>0</v>
      </c>
    </row>
    <row r="50" spans="1:13" ht="30.75" customHeight="1" x14ac:dyDescent="0.4">
      <c r="A50" s="1">
        <v>26</v>
      </c>
      <c r="B50" s="1" t="s">
        <v>82</v>
      </c>
      <c r="C50" s="1" t="s">
        <v>83</v>
      </c>
      <c r="D50" s="1" t="s">
        <v>84</v>
      </c>
      <c r="E50" s="1" t="s">
        <v>84</v>
      </c>
      <c r="F50" s="1" t="s">
        <v>115</v>
      </c>
      <c r="G50" s="1" t="s">
        <v>84</v>
      </c>
      <c r="I50" s="1" t="s">
        <v>142</v>
      </c>
      <c r="J50" s="1" t="s">
        <v>98</v>
      </c>
      <c r="K50" s="1" t="s">
        <v>143</v>
      </c>
      <c r="L50" s="12">
        <v>0</v>
      </c>
      <c r="M50" s="12">
        <v>0</v>
      </c>
    </row>
    <row r="51" spans="1:13" ht="30.75" customHeight="1" x14ac:dyDescent="0.4">
      <c r="A51" s="1">
        <v>13</v>
      </c>
      <c r="B51" s="1" t="s">
        <v>82</v>
      </c>
      <c r="C51" s="1" t="s">
        <v>83</v>
      </c>
      <c r="D51" s="1" t="s">
        <v>84</v>
      </c>
      <c r="E51" s="1" t="s">
        <v>84</v>
      </c>
      <c r="F51" s="1" t="s">
        <v>115</v>
      </c>
      <c r="G51" s="1" t="s">
        <v>84</v>
      </c>
      <c r="I51" s="1" t="s">
        <v>116</v>
      </c>
      <c r="J51" s="1" t="s">
        <v>87</v>
      </c>
      <c r="K51" s="1" t="s">
        <v>117</v>
      </c>
      <c r="L51" s="12">
        <v>25000</v>
      </c>
      <c r="M51" s="12">
        <v>0</v>
      </c>
    </row>
    <row r="52" spans="1:13" ht="30.75" customHeight="1" x14ac:dyDescent="0.4">
      <c r="A52" s="1">
        <v>14</v>
      </c>
      <c r="B52" s="1" t="s">
        <v>82</v>
      </c>
      <c r="C52" s="1" t="s">
        <v>83</v>
      </c>
      <c r="D52" s="1" t="s">
        <v>84</v>
      </c>
      <c r="E52" s="1" t="s">
        <v>84</v>
      </c>
      <c r="F52" s="1" t="s">
        <v>115</v>
      </c>
      <c r="G52" s="1" t="s">
        <v>84</v>
      </c>
      <c r="I52" s="1" t="s">
        <v>118</v>
      </c>
      <c r="J52" s="1" t="s">
        <v>91</v>
      </c>
      <c r="K52" s="1" t="s">
        <v>119</v>
      </c>
      <c r="L52" s="12">
        <v>0</v>
      </c>
      <c r="M52" s="12">
        <v>0</v>
      </c>
    </row>
    <row r="53" spans="1:13" ht="30.75" customHeight="1" x14ac:dyDescent="0.4">
      <c r="A53" s="1">
        <v>16</v>
      </c>
      <c r="B53" s="1" t="s">
        <v>82</v>
      </c>
      <c r="C53" s="1" t="s">
        <v>83</v>
      </c>
      <c r="D53" s="1" t="s">
        <v>84</v>
      </c>
      <c r="E53" s="1" t="s">
        <v>84</v>
      </c>
      <c r="F53" s="1" t="s">
        <v>115</v>
      </c>
      <c r="G53" s="1" t="s">
        <v>84</v>
      </c>
      <c r="I53" s="1" t="s">
        <v>122</v>
      </c>
      <c r="J53" s="1" t="s">
        <v>91</v>
      </c>
      <c r="K53" s="1" t="s">
        <v>123</v>
      </c>
      <c r="L53" s="12">
        <v>0</v>
      </c>
      <c r="M53" s="12">
        <v>0</v>
      </c>
    </row>
    <row r="54" spans="1:13" ht="30.75" customHeight="1" x14ac:dyDescent="0.4">
      <c r="A54" s="1">
        <v>47</v>
      </c>
      <c r="B54" s="1" t="s">
        <v>82</v>
      </c>
      <c r="C54" s="1" t="s">
        <v>83</v>
      </c>
      <c r="D54" s="1" t="s">
        <v>84</v>
      </c>
      <c r="E54" s="1" t="s">
        <v>84</v>
      </c>
      <c r="F54" s="1" t="s">
        <v>115</v>
      </c>
      <c r="G54" s="1" t="s">
        <v>84</v>
      </c>
      <c r="I54" s="1" t="s">
        <v>179</v>
      </c>
      <c r="J54" s="1" t="s">
        <v>87</v>
      </c>
      <c r="K54" s="1" t="s">
        <v>180</v>
      </c>
      <c r="L54" s="12">
        <v>180000</v>
      </c>
      <c r="M54" s="12">
        <v>0</v>
      </c>
    </row>
    <row r="55" spans="1:13" ht="30.75" customHeight="1" x14ac:dyDescent="0.4">
      <c r="A55" s="1">
        <v>35</v>
      </c>
      <c r="B55" s="1" t="s">
        <v>82</v>
      </c>
      <c r="C55" s="1" t="s">
        <v>83</v>
      </c>
      <c r="D55" s="1" t="s">
        <v>84</v>
      </c>
      <c r="E55" s="1" t="s">
        <v>84</v>
      </c>
      <c r="F55" s="1" t="s">
        <v>115</v>
      </c>
      <c r="G55" s="1" t="s">
        <v>84</v>
      </c>
      <c r="I55" s="1" t="s">
        <v>157</v>
      </c>
      <c r="J55" s="1" t="s">
        <v>149</v>
      </c>
      <c r="K55" s="1" t="s">
        <v>158</v>
      </c>
      <c r="L55" s="12">
        <v>0</v>
      </c>
      <c r="M55" s="12">
        <v>278000</v>
      </c>
    </row>
    <row r="56" spans="1:13" ht="30.75" customHeight="1" x14ac:dyDescent="0.4">
      <c r="A56" s="1">
        <v>30</v>
      </c>
      <c r="B56" s="1" t="s">
        <v>82</v>
      </c>
      <c r="C56" s="1" t="s">
        <v>83</v>
      </c>
      <c r="D56" s="1" t="s">
        <v>84</v>
      </c>
      <c r="E56" s="1" t="s">
        <v>84</v>
      </c>
      <c r="F56" s="1" t="s">
        <v>115</v>
      </c>
      <c r="G56" s="1" t="s">
        <v>84</v>
      </c>
      <c r="I56" s="1" t="s">
        <v>151</v>
      </c>
      <c r="J56" s="1" t="s">
        <v>149</v>
      </c>
      <c r="K56" s="1" t="s">
        <v>152</v>
      </c>
      <c r="L56" s="12">
        <v>0</v>
      </c>
      <c r="M56" s="12">
        <v>52500</v>
      </c>
    </row>
    <row r="57" spans="1:13" ht="30.75" customHeight="1" x14ac:dyDescent="0.4">
      <c r="A57" s="1">
        <v>39</v>
      </c>
      <c r="B57" s="1" t="s">
        <v>82</v>
      </c>
      <c r="C57" s="1" t="s">
        <v>83</v>
      </c>
      <c r="D57" s="1" t="s">
        <v>84</v>
      </c>
      <c r="E57" s="1" t="s">
        <v>84</v>
      </c>
      <c r="F57" s="1" t="s">
        <v>115</v>
      </c>
      <c r="G57" s="1" t="s">
        <v>84</v>
      </c>
      <c r="I57" s="1" t="s">
        <v>163</v>
      </c>
      <c r="J57" s="1" t="s">
        <v>87</v>
      </c>
      <c r="K57" s="1" t="s">
        <v>164</v>
      </c>
      <c r="L57" s="12">
        <v>0</v>
      </c>
      <c r="M57" s="12">
        <v>260000</v>
      </c>
    </row>
    <row r="58" spans="1:13" ht="30.75" customHeight="1" x14ac:dyDescent="0.4">
      <c r="A58" s="1">
        <v>45</v>
      </c>
      <c r="B58" s="1" t="s">
        <v>82</v>
      </c>
      <c r="C58" s="1" t="s">
        <v>83</v>
      </c>
      <c r="D58" s="1" t="s">
        <v>84</v>
      </c>
      <c r="E58" s="1" t="s">
        <v>84</v>
      </c>
      <c r="F58" s="1" t="s">
        <v>115</v>
      </c>
      <c r="G58" s="1" t="s">
        <v>84</v>
      </c>
      <c r="I58" s="1" t="s">
        <v>175</v>
      </c>
      <c r="J58" s="1" t="s">
        <v>87</v>
      </c>
      <c r="K58" s="1" t="s">
        <v>176</v>
      </c>
      <c r="L58" s="12">
        <v>140000</v>
      </c>
      <c r="M58" s="12">
        <v>0</v>
      </c>
    </row>
    <row r="59" spans="1:13" ht="30.75" customHeight="1" x14ac:dyDescent="0.4">
      <c r="A59" s="1">
        <v>46</v>
      </c>
      <c r="B59" s="1" t="s">
        <v>82</v>
      </c>
      <c r="C59" s="1" t="s">
        <v>83</v>
      </c>
      <c r="D59" s="1" t="s">
        <v>84</v>
      </c>
      <c r="E59" s="1" t="s">
        <v>84</v>
      </c>
      <c r="F59" s="1" t="s">
        <v>115</v>
      </c>
      <c r="G59" s="1" t="s">
        <v>84</v>
      </c>
      <c r="I59" s="1" t="s">
        <v>177</v>
      </c>
      <c r="J59" s="1" t="s">
        <v>149</v>
      </c>
      <c r="K59" s="1" t="s">
        <v>178</v>
      </c>
      <c r="L59" s="12">
        <v>490000</v>
      </c>
      <c r="M59" s="12">
        <v>0</v>
      </c>
    </row>
    <row r="60" spans="1:13" ht="30.75" customHeight="1" x14ac:dyDescent="0.4">
      <c r="A60" s="1">
        <v>4</v>
      </c>
      <c r="B60" s="1" t="s">
        <v>82</v>
      </c>
      <c r="C60" s="1" t="s">
        <v>83</v>
      </c>
      <c r="D60" s="1" t="s">
        <v>84</v>
      </c>
      <c r="E60" s="1" t="s">
        <v>84</v>
      </c>
      <c r="F60" s="1" t="s">
        <v>85</v>
      </c>
      <c r="G60" s="1" t="s">
        <v>84</v>
      </c>
      <c r="I60" s="1" t="s">
        <v>95</v>
      </c>
      <c r="J60" s="1" t="s">
        <v>87</v>
      </c>
      <c r="K60" s="1" t="s">
        <v>96</v>
      </c>
      <c r="M60" s="12">
        <v>645000</v>
      </c>
    </row>
    <row r="61" spans="1:13" ht="30.75" customHeight="1" x14ac:dyDescent="0.4">
      <c r="A61" s="1">
        <v>2</v>
      </c>
      <c r="B61" s="1" t="s">
        <v>82</v>
      </c>
      <c r="C61" s="1" t="s">
        <v>83</v>
      </c>
      <c r="D61" s="1" t="s">
        <v>84</v>
      </c>
      <c r="E61" s="1" t="s">
        <v>84</v>
      </c>
      <c r="F61" s="1" t="s">
        <v>85</v>
      </c>
      <c r="G61" s="1" t="s">
        <v>84</v>
      </c>
      <c r="I61" s="1" t="s">
        <v>90</v>
      </c>
      <c r="J61" s="1" t="s">
        <v>91</v>
      </c>
      <c r="K61" s="1" t="s">
        <v>92</v>
      </c>
      <c r="M61" s="12">
        <v>0</v>
      </c>
    </row>
    <row r="62" spans="1:13" ht="30.75" customHeight="1" x14ac:dyDescent="0.4">
      <c r="A62" s="1">
        <v>1</v>
      </c>
      <c r="B62" s="1" t="s">
        <v>82</v>
      </c>
      <c r="C62" s="1" t="s">
        <v>83</v>
      </c>
      <c r="D62" s="1" t="s">
        <v>84</v>
      </c>
      <c r="E62" s="1" t="s">
        <v>84</v>
      </c>
      <c r="F62" s="1" t="s">
        <v>85</v>
      </c>
      <c r="G62" s="1" t="s">
        <v>84</v>
      </c>
      <c r="I62" s="1" t="s">
        <v>86</v>
      </c>
      <c r="J62" s="1" t="s">
        <v>87</v>
      </c>
      <c r="K62" s="1" t="s">
        <v>88</v>
      </c>
      <c r="L62" s="12">
        <v>910000</v>
      </c>
      <c r="M62" s="12">
        <v>0</v>
      </c>
    </row>
    <row r="63" spans="1:13" ht="30.75" customHeight="1" x14ac:dyDescent="0.4">
      <c r="A63" s="1">
        <v>7</v>
      </c>
      <c r="B63" s="1" t="s">
        <v>82</v>
      </c>
      <c r="C63" s="1" t="s">
        <v>83</v>
      </c>
      <c r="D63" s="1" t="s">
        <v>84</v>
      </c>
      <c r="E63" s="1" t="s">
        <v>84</v>
      </c>
      <c r="F63" s="1" t="s">
        <v>85</v>
      </c>
      <c r="G63" s="1" t="s">
        <v>84</v>
      </c>
      <c r="I63" s="1" t="s">
        <v>102</v>
      </c>
      <c r="J63" s="1" t="s">
        <v>91</v>
      </c>
      <c r="K63" s="1" t="s">
        <v>103</v>
      </c>
      <c r="L63" s="12">
        <v>0</v>
      </c>
      <c r="M63" s="12">
        <v>0</v>
      </c>
    </row>
    <row r="64" spans="1:13" ht="30.75" customHeight="1" x14ac:dyDescent="0.4">
      <c r="A64" s="1">
        <v>3</v>
      </c>
      <c r="B64" s="1" t="s">
        <v>82</v>
      </c>
      <c r="C64" s="1" t="s">
        <v>83</v>
      </c>
      <c r="D64" s="1" t="s">
        <v>84</v>
      </c>
      <c r="E64" s="1" t="s">
        <v>84</v>
      </c>
      <c r="F64" s="1" t="s">
        <v>85</v>
      </c>
      <c r="G64" s="1" t="s">
        <v>84</v>
      </c>
      <c r="I64" s="1" t="s">
        <v>93</v>
      </c>
      <c r="J64" s="1" t="s">
        <v>87</v>
      </c>
      <c r="K64" s="1" t="s">
        <v>94</v>
      </c>
      <c r="L64" s="12">
        <v>40000</v>
      </c>
      <c r="M64" s="12">
        <v>0</v>
      </c>
    </row>
    <row r="65" spans="1:13" ht="30.75" customHeight="1" x14ac:dyDescent="0.4">
      <c r="A65" s="1">
        <v>5</v>
      </c>
      <c r="B65" s="1" t="s">
        <v>82</v>
      </c>
      <c r="C65" s="1" t="s">
        <v>83</v>
      </c>
      <c r="D65" s="1" t="s">
        <v>84</v>
      </c>
      <c r="E65" s="1" t="s">
        <v>84</v>
      </c>
      <c r="F65" s="1" t="s">
        <v>85</v>
      </c>
      <c r="G65" s="1" t="s">
        <v>84</v>
      </c>
      <c r="I65" s="1" t="s">
        <v>97</v>
      </c>
      <c r="J65" s="1" t="s">
        <v>98</v>
      </c>
      <c r="K65" s="1" t="s">
        <v>99</v>
      </c>
      <c r="L65" s="12">
        <v>0</v>
      </c>
      <c r="M65" s="12">
        <v>0</v>
      </c>
    </row>
    <row r="66" spans="1:13" ht="30.75" customHeight="1" x14ac:dyDescent="0.4">
      <c r="A66" s="1">
        <v>8</v>
      </c>
      <c r="B66" s="1" t="s">
        <v>82</v>
      </c>
      <c r="C66" s="1" t="s">
        <v>83</v>
      </c>
      <c r="D66" s="1" t="s">
        <v>84</v>
      </c>
      <c r="E66" s="1" t="s">
        <v>84</v>
      </c>
      <c r="F66" s="1" t="s">
        <v>85</v>
      </c>
      <c r="G66" s="1" t="s">
        <v>84</v>
      </c>
      <c r="I66" s="1" t="s">
        <v>104</v>
      </c>
      <c r="J66" s="1" t="s">
        <v>87</v>
      </c>
      <c r="K66" s="1" t="s">
        <v>105</v>
      </c>
      <c r="L66" s="12">
        <v>0</v>
      </c>
      <c r="M66" s="12">
        <v>422000</v>
      </c>
    </row>
    <row r="67" spans="1:13" ht="30.75" customHeight="1" x14ac:dyDescent="0.4">
      <c r="A67" s="1">
        <v>6</v>
      </c>
      <c r="B67" s="1" t="s">
        <v>82</v>
      </c>
      <c r="C67" s="1" t="s">
        <v>83</v>
      </c>
      <c r="D67" s="1" t="s">
        <v>84</v>
      </c>
      <c r="E67" s="1" t="s">
        <v>84</v>
      </c>
      <c r="F67" s="1" t="s">
        <v>85</v>
      </c>
      <c r="G67" s="1" t="s">
        <v>84</v>
      </c>
      <c r="I67" s="1" t="s">
        <v>100</v>
      </c>
      <c r="J67" s="1" t="s">
        <v>98</v>
      </c>
      <c r="K67" s="1" t="s">
        <v>101</v>
      </c>
      <c r="L67" s="12">
        <v>0</v>
      </c>
      <c r="M67" s="12">
        <v>0</v>
      </c>
    </row>
    <row r="68" spans="1:13" ht="30.75" customHeight="1" x14ac:dyDescent="0.4">
      <c r="A68" s="1">
        <v>12</v>
      </c>
      <c r="B68" s="1" t="s">
        <v>82</v>
      </c>
      <c r="C68" s="1" t="s">
        <v>83</v>
      </c>
      <c r="D68" s="1" t="s">
        <v>84</v>
      </c>
      <c r="E68" s="1" t="s">
        <v>84</v>
      </c>
      <c r="F68" s="1" t="s">
        <v>85</v>
      </c>
      <c r="G68" s="1" t="s">
        <v>84</v>
      </c>
      <c r="I68" s="1" t="s">
        <v>113</v>
      </c>
      <c r="J68" s="1" t="s">
        <v>98</v>
      </c>
      <c r="K68" s="1" t="s">
        <v>114</v>
      </c>
      <c r="L68" s="12">
        <v>0</v>
      </c>
      <c r="M68" s="12">
        <v>0</v>
      </c>
    </row>
    <row r="69" spans="1:13" ht="30.75" customHeight="1" x14ac:dyDescent="0.4">
      <c r="A69" s="1">
        <v>58</v>
      </c>
      <c r="B69" s="1" t="s">
        <v>82</v>
      </c>
      <c r="C69" s="1" t="s">
        <v>83</v>
      </c>
      <c r="D69" s="1" t="s">
        <v>84</v>
      </c>
      <c r="E69" s="1" t="s">
        <v>84</v>
      </c>
      <c r="F69" s="1" t="s">
        <v>85</v>
      </c>
      <c r="G69" s="1" t="s">
        <v>84</v>
      </c>
      <c r="I69" s="1" t="s">
        <v>201</v>
      </c>
      <c r="J69" s="1" t="s">
        <v>91</v>
      </c>
      <c r="K69" s="1" t="s">
        <v>202</v>
      </c>
      <c r="L69" s="12">
        <v>0</v>
      </c>
      <c r="M69" s="12">
        <v>0</v>
      </c>
    </row>
    <row r="70" spans="1:13" ht="30.75" customHeight="1" x14ac:dyDescent="0.4">
      <c r="A70" s="1">
        <v>29</v>
      </c>
      <c r="B70" s="1" t="s">
        <v>82</v>
      </c>
      <c r="C70" s="1" t="s">
        <v>83</v>
      </c>
      <c r="D70" s="1" t="s">
        <v>84</v>
      </c>
      <c r="E70" s="1" t="s">
        <v>84</v>
      </c>
      <c r="F70" s="1" t="s">
        <v>85</v>
      </c>
      <c r="G70" s="1" t="s">
        <v>84</v>
      </c>
      <c r="I70" s="1" t="s">
        <v>148</v>
      </c>
      <c r="J70" s="1" t="s">
        <v>149</v>
      </c>
      <c r="K70" s="1" t="s">
        <v>150</v>
      </c>
      <c r="L70" s="12">
        <v>0</v>
      </c>
      <c r="M70" s="12">
        <v>315000</v>
      </c>
    </row>
    <row r="71" spans="1:13" ht="30.75" customHeight="1" x14ac:dyDescent="0.4">
      <c r="A71" s="1">
        <v>60</v>
      </c>
      <c r="B71" s="1" t="s">
        <v>82</v>
      </c>
      <c r="C71" s="1" t="s">
        <v>83</v>
      </c>
      <c r="D71" s="1" t="s">
        <v>84</v>
      </c>
      <c r="E71" s="1" t="s">
        <v>84</v>
      </c>
      <c r="F71" s="1" t="s">
        <v>85</v>
      </c>
      <c r="G71" s="1" t="s">
        <v>84</v>
      </c>
      <c r="I71" s="1" t="s">
        <v>203</v>
      </c>
      <c r="J71" s="1" t="s">
        <v>87</v>
      </c>
      <c r="K71" s="1" t="s">
        <v>204</v>
      </c>
      <c r="L71" s="12">
        <v>0</v>
      </c>
      <c r="M71" s="12">
        <v>160000</v>
      </c>
    </row>
    <row r="72" spans="1:13" ht="30.75" customHeight="1" x14ac:dyDescent="0.4">
      <c r="A72" s="1">
        <v>64</v>
      </c>
      <c r="B72" s="1" t="s">
        <v>82</v>
      </c>
      <c r="C72" s="1" t="s">
        <v>83</v>
      </c>
      <c r="D72" s="1" t="s">
        <v>84</v>
      </c>
      <c r="E72" s="1" t="s">
        <v>84</v>
      </c>
      <c r="F72" s="1" t="s">
        <v>85</v>
      </c>
      <c r="G72" s="1" t="s">
        <v>84</v>
      </c>
      <c r="I72" s="1" t="s">
        <v>212</v>
      </c>
      <c r="J72" s="1" t="s">
        <v>91</v>
      </c>
      <c r="K72" s="1" t="s">
        <v>213</v>
      </c>
      <c r="L72" s="12">
        <v>0</v>
      </c>
      <c r="M72" s="12">
        <v>0</v>
      </c>
    </row>
    <row r="73" spans="1:13" ht="30.75" customHeight="1" x14ac:dyDescent="0.4">
      <c r="A73" s="1">
        <v>9</v>
      </c>
      <c r="B73" s="1" t="s">
        <v>82</v>
      </c>
      <c r="C73" s="1" t="s">
        <v>83</v>
      </c>
      <c r="D73" s="1" t="s">
        <v>84</v>
      </c>
      <c r="E73" s="1" t="s">
        <v>84</v>
      </c>
      <c r="F73" s="1" t="s">
        <v>85</v>
      </c>
      <c r="G73" s="1" t="s">
        <v>84</v>
      </c>
      <c r="I73" s="1" t="s">
        <v>106</v>
      </c>
      <c r="J73" s="1" t="s">
        <v>107</v>
      </c>
      <c r="K73" s="1" t="s">
        <v>108</v>
      </c>
      <c r="L73" s="12">
        <v>0</v>
      </c>
      <c r="M73" s="12">
        <v>527800</v>
      </c>
    </row>
    <row r="74" spans="1:13" ht="30.75" customHeight="1" x14ac:dyDescent="0.4">
      <c r="A74" s="1">
        <v>77</v>
      </c>
      <c r="B74" s="1" t="s">
        <v>82</v>
      </c>
      <c r="C74" s="1" t="s">
        <v>226</v>
      </c>
      <c r="D74" s="1" t="s">
        <v>227</v>
      </c>
      <c r="E74" s="1" t="s">
        <v>228</v>
      </c>
      <c r="F74" s="1" t="s">
        <v>229</v>
      </c>
      <c r="G74" s="1" t="s">
        <v>228</v>
      </c>
      <c r="I74" s="1" t="s">
        <v>235</v>
      </c>
      <c r="J74" s="1" t="s">
        <v>98</v>
      </c>
      <c r="K74" s="1" t="s">
        <v>236</v>
      </c>
      <c r="L74" s="12">
        <v>0</v>
      </c>
      <c r="M74" s="12">
        <v>0</v>
      </c>
    </row>
    <row r="75" spans="1:13" ht="30.75" customHeight="1" x14ac:dyDescent="0.4">
      <c r="A75" s="1">
        <v>74</v>
      </c>
      <c r="B75" s="1" t="s">
        <v>82</v>
      </c>
      <c r="C75" s="1" t="s">
        <v>226</v>
      </c>
      <c r="D75" s="1" t="s">
        <v>227</v>
      </c>
      <c r="E75" s="1" t="s">
        <v>228</v>
      </c>
      <c r="F75" s="1" t="s">
        <v>229</v>
      </c>
      <c r="G75" s="1" t="s">
        <v>228</v>
      </c>
      <c r="I75" s="1" t="s">
        <v>230</v>
      </c>
      <c r="J75" s="1" t="s">
        <v>87</v>
      </c>
      <c r="K75" s="1" t="s">
        <v>231</v>
      </c>
      <c r="L75" s="12">
        <v>345000</v>
      </c>
      <c r="M75" s="12">
        <v>0</v>
      </c>
    </row>
    <row r="76" spans="1:13" ht="30.75" customHeight="1" x14ac:dyDescent="0.4">
      <c r="A76" s="1">
        <v>75</v>
      </c>
      <c r="B76" s="1" t="s">
        <v>82</v>
      </c>
      <c r="C76" s="1" t="s">
        <v>226</v>
      </c>
      <c r="D76" s="1" t="s">
        <v>227</v>
      </c>
      <c r="E76" s="1" t="s">
        <v>228</v>
      </c>
      <c r="F76" s="1" t="s">
        <v>229</v>
      </c>
      <c r="G76" s="1" t="s">
        <v>228</v>
      </c>
      <c r="I76" s="1" t="s">
        <v>233</v>
      </c>
      <c r="J76" s="1" t="s">
        <v>87</v>
      </c>
      <c r="K76" s="1" t="s">
        <v>234</v>
      </c>
      <c r="L76" s="12">
        <v>0</v>
      </c>
      <c r="M76" s="12">
        <v>240000</v>
      </c>
    </row>
    <row r="77" spans="1:13" ht="30.75" customHeight="1" x14ac:dyDescent="0.4">
      <c r="A77" s="1">
        <v>80</v>
      </c>
      <c r="B77" s="1" t="s">
        <v>237</v>
      </c>
      <c r="C77" s="1" t="s">
        <v>238</v>
      </c>
      <c r="D77" s="1" t="s">
        <v>239</v>
      </c>
      <c r="E77" s="1" t="s">
        <v>240</v>
      </c>
      <c r="F77" s="1" t="s">
        <v>241</v>
      </c>
      <c r="G77" s="1" t="s">
        <v>240</v>
      </c>
      <c r="I77" s="1" t="s">
        <v>246</v>
      </c>
      <c r="J77" s="1" t="s">
        <v>87</v>
      </c>
      <c r="K77" s="1" t="s">
        <v>247</v>
      </c>
      <c r="L77" s="12">
        <v>10200</v>
      </c>
      <c r="M77" s="12">
        <v>0</v>
      </c>
    </row>
    <row r="78" spans="1:13" ht="30.75" customHeight="1" x14ac:dyDescent="0.4">
      <c r="A78" s="1">
        <v>78</v>
      </c>
      <c r="B78" s="1" t="s">
        <v>237</v>
      </c>
      <c r="C78" s="1" t="s">
        <v>238</v>
      </c>
      <c r="D78" s="1" t="s">
        <v>239</v>
      </c>
      <c r="E78" s="1" t="s">
        <v>240</v>
      </c>
      <c r="F78" s="1" t="s">
        <v>241</v>
      </c>
      <c r="G78" s="1" t="s">
        <v>240</v>
      </c>
      <c r="I78" s="1" t="s">
        <v>242</v>
      </c>
      <c r="J78" s="1" t="s">
        <v>87</v>
      </c>
      <c r="K78" s="1" t="s">
        <v>243</v>
      </c>
      <c r="L78" s="12">
        <v>0</v>
      </c>
      <c r="M78" s="12">
        <v>101000</v>
      </c>
    </row>
    <row r="79" spans="1:13" ht="30.75" customHeight="1" x14ac:dyDescent="0.4">
      <c r="A79" s="1">
        <v>79</v>
      </c>
      <c r="B79" s="1" t="s">
        <v>237</v>
      </c>
      <c r="C79" s="1" t="s">
        <v>238</v>
      </c>
      <c r="D79" s="1" t="s">
        <v>239</v>
      </c>
      <c r="E79" s="1" t="s">
        <v>240</v>
      </c>
      <c r="F79" s="1" t="s">
        <v>241</v>
      </c>
      <c r="G79" s="1" t="s">
        <v>240</v>
      </c>
      <c r="I79" s="1" t="s">
        <v>244</v>
      </c>
      <c r="J79" s="1" t="s">
        <v>91</v>
      </c>
      <c r="K79" s="1" t="s">
        <v>245</v>
      </c>
      <c r="L79" s="12">
        <v>0</v>
      </c>
      <c r="M79" s="12">
        <v>0</v>
      </c>
    </row>
    <row r="80" spans="1:13" ht="30.75" customHeight="1" x14ac:dyDescent="0.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6">
        <f>SUM(L9:L79)</f>
        <v>10054200</v>
      </c>
      <c r="M80" s="16">
        <f>SUM(M9:M79)</f>
        <v>6320500</v>
      </c>
    </row>
    <row r="81" spans="12:13" x14ac:dyDescent="0.4">
      <c r="L81" s="12">
        <f>+Table13[[#Totals],[IMPORTED ENERGY]]-Table13[[#Totals],[EXPORTED ENERGY]]</f>
        <v>3733700</v>
      </c>
      <c r="M81" s="1"/>
    </row>
  </sheetData>
  <mergeCells count="3">
    <mergeCell ref="A1:M1"/>
    <mergeCell ref="A2:M2"/>
    <mergeCell ref="A3:M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bescom</dc:creator>
  <cp:lastModifiedBy>bescom</cp:lastModifiedBy>
  <cp:lastPrinted>2025-05-31T11:26:11Z</cp:lastPrinted>
  <dcterms:created xsi:type="dcterms:W3CDTF">2025-05-31T10:09:27Z</dcterms:created>
  <dcterms:modified xsi:type="dcterms:W3CDTF">2025-06-03T11:44:29Z</dcterms:modified>
</cp:coreProperties>
</file>