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F9AA28-DB2A-4073-BF40-7AD77059F3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pt download" sheetId="4" r:id="rId1"/>
    <sheet name="july download" sheetId="2" r:id="rId2"/>
    <sheet name="EXCEL" sheetId="3" r:id="rId3"/>
  </sheets>
  <definedNames>
    <definedName name="_xlnm.Print_Area" localSheetId="2">EXCEL!$A$1:$K$23</definedName>
  </definedNames>
  <calcPr calcId="191029"/>
</workbook>
</file>

<file path=xl/calcChain.xml><?xml version="1.0" encoding="utf-8"?>
<calcChain xmlns="http://schemas.openxmlformats.org/spreadsheetml/2006/main">
  <c r="I22" i="4" l="1"/>
  <c r="H22" i="4"/>
  <c r="G22" i="4"/>
  <c r="F22" i="4"/>
  <c r="E22" i="4"/>
  <c r="D22" i="4"/>
  <c r="C22" i="4"/>
  <c r="B22" i="4"/>
  <c r="C23" i="2"/>
  <c r="D23" i="2"/>
  <c r="E23" i="2"/>
  <c r="F23" i="2"/>
  <c r="G23" i="2"/>
  <c r="H23" i="2"/>
  <c r="I23" i="2"/>
  <c r="B23" i="2"/>
  <c r="M18" i="3"/>
  <c r="J27" i="3" s="1"/>
  <c r="M21" i="3"/>
  <c r="J26" i="3"/>
  <c r="D23" i="3"/>
  <c r="E23" i="3"/>
  <c r="F23" i="3"/>
  <c r="G23" i="3"/>
  <c r="H23" i="3"/>
  <c r="I23" i="3"/>
  <c r="J23" i="3"/>
  <c r="C23" i="3"/>
  <c r="J28" i="3" l="1"/>
</calcChain>
</file>

<file path=xl/sharedStrings.xml><?xml version="1.0" encoding="utf-8"?>
<sst xmlns="http://schemas.openxmlformats.org/spreadsheetml/2006/main" count="144" uniqueCount="36">
  <si>
    <t>Bangalore Electricity Supply Company Limited (BESCOM)</t>
  </si>
  <si>
    <t>HEAD WISE ABSTRACT COLLECTED REPORT 01-06-2025 To 30-06-2025HULIYURDURGA-SECTION</t>
  </si>
  <si>
    <t>Report for the Period from 01-Jun-2025 to 30-Jun-2025</t>
  </si>
  <si>
    <t xml:space="preserve">Generated By: </t>
  </si>
  <si>
    <t>SOMANING</t>
  </si>
  <si>
    <t xml:space="preserve">Generated On: </t>
  </si>
  <si>
    <t>11-07-2025 17:12:04</t>
  </si>
  <si>
    <t>HEADNAME</t>
  </si>
  <si>
    <t>CASH</t>
  </si>
  <si>
    <t>DD</t>
  </si>
  <si>
    <t>CHEQUE</t>
  </si>
  <si>
    <t>ONLINE</t>
  </si>
  <si>
    <t>RTGS</t>
  </si>
  <si>
    <t>NEFT</t>
  </si>
  <si>
    <t>OTHERS</t>
  </si>
  <si>
    <t>TOTAL</t>
  </si>
  <si>
    <t>47.3017-ACC</t>
  </si>
  <si>
    <t>47.3017-PCC</t>
  </si>
  <si>
    <t>55.1047-55.1047 - IP PENALTY CHARGES</t>
  </si>
  <si>
    <t>55.1067-55.1067 - SERVICE LINE CHARGES</t>
  </si>
  <si>
    <t>55.1177-METER COST(55.1177)</t>
  </si>
  <si>
    <t>61.9047-5%  Supervisory Charges (61.904)</t>
  </si>
  <si>
    <t>61.9047-61.9047 - SC CHARGES(SUPERVISION CHARGES)</t>
  </si>
  <si>
    <t>61.9067-61.9067-TRANSFORMER TESTING FEE</t>
  </si>
  <si>
    <t>61.9067-61.9067 - TP BOX CHARGES</t>
  </si>
  <si>
    <t>61.9067-ADDITIONAL LOAD FEES</t>
  </si>
  <si>
    <t>61.9197-61.9197 - ARF_LT_HT_TP</t>
  </si>
  <si>
    <t>61.9227-NAME CHANGE FEES</t>
  </si>
  <si>
    <t>BILL-Revenue</t>
  </si>
  <si>
    <t>47.6037-47.6037 - MSD</t>
  </si>
  <si>
    <t>48.1017-48.1017 - ISD</t>
  </si>
  <si>
    <t>48.1037-48.1037 - ASD</t>
  </si>
  <si>
    <t>REV</t>
  </si>
  <si>
    <t>MISS</t>
  </si>
  <si>
    <t>SHRINIVAS</t>
  </si>
  <si>
    <t>02-09-2025 13:27:22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</si>
</sst>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4"/>
      <color rgb="FF000000"/>
      <name val="Calibri"/>
      <family val="2"/>
    </font>
    <font>
      <b/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D8AA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9194DC-8774-4237-9CF9-BF8DA1C9831A}" name="Table13" displayName="Table13" ref="A6:I22" totalsRowCount="1">
  <autoFilter ref="A6:I21" xr:uid="{00000000-0009-0000-0100-000001000000}"/>
  <tableColumns count="9">
    <tableColumn id="1" xr3:uid="{4B4DAF68-FBAA-4BD2-A657-94C9342BE6EF}" name="HEADNAME"/>
    <tableColumn id="2" xr3:uid="{E5F362D7-2186-4F6B-85F6-B7FFB48E76E8}" name="CASH" totalsRowFunction="sum"/>
    <tableColumn id="3" xr3:uid="{4C455AE7-C924-4568-8526-57058519C033}" name="DD" totalsRowFunction="sum"/>
    <tableColumn id="4" xr3:uid="{77244C29-2D5D-403E-AAE9-398E5965FCFD}" name="CHEQUE" totalsRowFunction="sum"/>
    <tableColumn id="5" xr3:uid="{FB90BC3A-D9A9-4456-A6EA-3E51B01E6655}" name="ONLINE" totalsRowFunction="sum"/>
    <tableColumn id="6" xr3:uid="{D1D7941A-6015-44F7-AF19-F0F095477274}" name="RTGS" totalsRowFunction="sum"/>
    <tableColumn id="7" xr3:uid="{DA009060-2510-4CD8-8A4D-5AB3721CFB75}" name="NEFT" totalsRowFunction="sum"/>
    <tableColumn id="8" xr3:uid="{9A99134D-9421-4E1E-A416-3F75A7B9B487}" name="OTHERS" totalsRowFunction="sum"/>
    <tableColumn id="9" xr3:uid="{71AB3CC5-00C9-4131-8EB1-1A9B2038243B}" name="TOTAL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I23" totalsRowCount="1">
  <autoFilter ref="A6:I22" xr:uid="{00000000-0009-0000-0100-000001000000}"/>
  <tableColumns count="9">
    <tableColumn id="1" xr3:uid="{00000000-0010-0000-0000-000001000000}" name="HEADNAME"/>
    <tableColumn id="2" xr3:uid="{00000000-0010-0000-0000-000002000000}" name="CASH" totalsRowFunction="sum"/>
    <tableColumn id="3" xr3:uid="{00000000-0010-0000-0000-000003000000}" name="DD" totalsRowFunction="sum"/>
    <tableColumn id="4" xr3:uid="{00000000-0010-0000-0000-000004000000}" name="CHEQUE" totalsRowFunction="sum"/>
    <tableColumn id="5" xr3:uid="{00000000-0010-0000-0000-000005000000}" name="ONLINE" totalsRowFunction="sum"/>
    <tableColumn id="6" xr3:uid="{00000000-0010-0000-0000-000006000000}" name="RTGS" totalsRowFunction="sum"/>
    <tableColumn id="7" xr3:uid="{00000000-0010-0000-0000-000007000000}" name="NEFT" totalsRowFunction="sum"/>
    <tableColumn id="8" xr3:uid="{00000000-0010-0000-0000-000008000000}" name="OTHERS" totalsRowFunction="sum"/>
    <tableColumn id="9" xr3:uid="{00000000-0010-0000-0000-000009000000}" name="TOTAL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F586-DB68-4AE2-99C4-93B695A69E39}">
  <dimension ref="A1:I22"/>
  <sheetViews>
    <sheetView workbookViewId="0">
      <selection activeCell="B32" sqref="B32"/>
    </sheetView>
  </sheetViews>
  <sheetFormatPr defaultRowHeight="15" x14ac:dyDescent="0.25"/>
  <cols>
    <col min="1" max="1" width="49.85546875" customWidth="1"/>
    <col min="2" max="3" width="20.7109375" customWidth="1"/>
    <col min="4" max="4" width="11.7109375" customWidth="1"/>
    <col min="5" max="5" width="11.140625" customWidth="1"/>
    <col min="6" max="6" width="10.28515625" customWidth="1"/>
    <col min="7" max="7" width="8.85546875" customWidth="1"/>
    <col min="8" max="8" width="11.42578125" customWidth="1"/>
    <col min="9" max="9" width="10.140625" customWidth="1"/>
  </cols>
  <sheetData>
    <row r="1" spans="1:9" ht="18.75" x14ac:dyDescent="0.3">
      <c r="A1" s="13" t="s">
        <v>0</v>
      </c>
      <c r="B1" s="13" t="s">
        <v>0</v>
      </c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</row>
    <row r="2" spans="1:9" ht="18.75" x14ac:dyDescent="0.3">
      <c r="A2" s="13" t="s">
        <v>1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</row>
    <row r="3" spans="1:9" ht="18.75" x14ac:dyDescent="0.3">
      <c r="A3" s="13" t="s">
        <v>2</v>
      </c>
      <c r="B3" s="13" t="s">
        <v>2</v>
      </c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3" t="s">
        <v>2</v>
      </c>
      <c r="I3" s="13" t="s">
        <v>2</v>
      </c>
    </row>
    <row r="4" spans="1:9" x14ac:dyDescent="0.25">
      <c r="A4" s="3"/>
      <c r="B4" s="1" t="s">
        <v>3</v>
      </c>
      <c r="C4" s="4" t="s">
        <v>34</v>
      </c>
      <c r="D4" s="3"/>
      <c r="E4" s="3"/>
      <c r="F4" s="3"/>
      <c r="G4" s="3"/>
      <c r="H4" s="3"/>
      <c r="I4" s="3"/>
    </row>
    <row r="5" spans="1:9" x14ac:dyDescent="0.25">
      <c r="A5" s="3"/>
      <c r="B5" s="1" t="s">
        <v>5</v>
      </c>
      <c r="C5" s="1" t="s">
        <v>35</v>
      </c>
      <c r="D5" s="3"/>
      <c r="E5" s="3"/>
      <c r="F5" s="3"/>
      <c r="G5" s="3"/>
      <c r="H5" s="3"/>
      <c r="I5" s="3"/>
    </row>
    <row r="6" spans="1:9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</row>
    <row r="7" spans="1:9" x14ac:dyDescent="0.25">
      <c r="A7" t="s">
        <v>29</v>
      </c>
      <c r="B7">
        <v>48951</v>
      </c>
      <c r="C7">
        <v>44820</v>
      </c>
      <c r="D7">
        <v>0</v>
      </c>
      <c r="E7">
        <v>0</v>
      </c>
      <c r="F7">
        <v>8424</v>
      </c>
      <c r="G7">
        <v>0</v>
      </c>
      <c r="H7">
        <v>0</v>
      </c>
      <c r="I7">
        <v>102195</v>
      </c>
    </row>
    <row r="8" spans="1:9" x14ac:dyDescent="0.25">
      <c r="A8" t="s">
        <v>30</v>
      </c>
      <c r="B8">
        <v>17980</v>
      </c>
      <c r="C8">
        <v>99600</v>
      </c>
      <c r="D8">
        <v>0</v>
      </c>
      <c r="E8">
        <v>0</v>
      </c>
      <c r="F8">
        <v>49800</v>
      </c>
      <c r="G8">
        <v>0</v>
      </c>
      <c r="H8">
        <v>0</v>
      </c>
      <c r="I8">
        <v>167380</v>
      </c>
    </row>
    <row r="9" spans="1:9" x14ac:dyDescent="0.25">
      <c r="A9" t="s">
        <v>31</v>
      </c>
      <c r="B9">
        <v>59300</v>
      </c>
      <c r="C9">
        <v>0</v>
      </c>
      <c r="D9">
        <v>0</v>
      </c>
      <c r="E9">
        <v>1870</v>
      </c>
      <c r="F9">
        <v>0</v>
      </c>
      <c r="G9">
        <v>0</v>
      </c>
      <c r="H9">
        <v>0</v>
      </c>
      <c r="I9">
        <v>61170</v>
      </c>
    </row>
    <row r="10" spans="1:9" x14ac:dyDescent="0.25">
      <c r="A10" t="s">
        <v>16</v>
      </c>
      <c r="B10">
        <v>8400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8400</v>
      </c>
    </row>
    <row r="11" spans="1:9" x14ac:dyDescent="0.25">
      <c r="A11" t="s">
        <v>17</v>
      </c>
      <c r="B11">
        <v>58800</v>
      </c>
      <c r="C11">
        <v>50400</v>
      </c>
      <c r="D11">
        <v>0</v>
      </c>
      <c r="E11">
        <v>0</v>
      </c>
      <c r="F11">
        <v>0</v>
      </c>
      <c r="G11">
        <v>0</v>
      </c>
      <c r="H11">
        <v>0</v>
      </c>
      <c r="I11">
        <v>109200</v>
      </c>
    </row>
    <row r="12" spans="1:9" x14ac:dyDescent="0.25">
      <c r="A12" t="s">
        <v>18</v>
      </c>
      <c r="B12">
        <v>0</v>
      </c>
      <c r="C12">
        <v>30000</v>
      </c>
      <c r="D12">
        <v>0</v>
      </c>
      <c r="E12">
        <v>0</v>
      </c>
      <c r="F12">
        <v>15000</v>
      </c>
      <c r="G12">
        <v>0</v>
      </c>
      <c r="H12">
        <v>0</v>
      </c>
      <c r="I12">
        <v>45000</v>
      </c>
    </row>
    <row r="13" spans="1:9" x14ac:dyDescent="0.25">
      <c r="A13" t="s">
        <v>19</v>
      </c>
      <c r="B13">
        <v>2600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2600</v>
      </c>
    </row>
    <row r="14" spans="1:9" x14ac:dyDescent="0.25">
      <c r="A14" t="s">
        <v>20</v>
      </c>
      <c r="B14">
        <v>14370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14370</v>
      </c>
    </row>
    <row r="15" spans="1:9" x14ac:dyDescent="0.25">
      <c r="A15" t="s">
        <v>22</v>
      </c>
      <c r="B15">
        <v>400</v>
      </c>
      <c r="C15">
        <v>1700</v>
      </c>
      <c r="D15">
        <v>0</v>
      </c>
      <c r="E15">
        <v>0</v>
      </c>
      <c r="F15">
        <v>750</v>
      </c>
      <c r="G15">
        <v>0</v>
      </c>
      <c r="H15">
        <v>0</v>
      </c>
      <c r="I15">
        <v>2850</v>
      </c>
    </row>
    <row r="16" spans="1:9" x14ac:dyDescent="0.25">
      <c r="A16" t="s">
        <v>23</v>
      </c>
      <c r="B16">
        <v>0</v>
      </c>
      <c r="C16">
        <v>4000</v>
      </c>
      <c r="D16">
        <v>0</v>
      </c>
      <c r="E16">
        <v>0</v>
      </c>
      <c r="F16">
        <v>2000</v>
      </c>
      <c r="G16">
        <v>0</v>
      </c>
      <c r="H16">
        <v>0</v>
      </c>
      <c r="I16">
        <v>6000</v>
      </c>
    </row>
    <row r="17" spans="1:9" x14ac:dyDescent="0.25">
      <c r="A17" t="s">
        <v>24</v>
      </c>
      <c r="B17">
        <v>0</v>
      </c>
      <c r="C17">
        <v>25800</v>
      </c>
      <c r="D17">
        <v>0</v>
      </c>
      <c r="E17">
        <v>0</v>
      </c>
      <c r="F17">
        <v>12900</v>
      </c>
      <c r="G17">
        <v>0</v>
      </c>
      <c r="H17">
        <v>0</v>
      </c>
      <c r="I17">
        <v>38700</v>
      </c>
    </row>
    <row r="18" spans="1:9" x14ac:dyDescent="0.25">
      <c r="A18" t="s">
        <v>25</v>
      </c>
      <c r="B18">
        <v>200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200</v>
      </c>
    </row>
    <row r="19" spans="1:9" x14ac:dyDescent="0.25">
      <c r="A19" t="s">
        <v>26</v>
      </c>
      <c r="B19">
        <v>1150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1150</v>
      </c>
    </row>
    <row r="20" spans="1:9" x14ac:dyDescent="0.25">
      <c r="A20" t="s">
        <v>27</v>
      </c>
      <c r="B20">
        <v>1200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1200</v>
      </c>
    </row>
    <row r="21" spans="1:9" x14ac:dyDescent="0.25">
      <c r="A21" t="s">
        <v>28</v>
      </c>
      <c r="B21">
        <v>2580870</v>
      </c>
      <c r="C21">
        <v>1163807</v>
      </c>
      <c r="D21">
        <v>28879</v>
      </c>
      <c r="E21">
        <v>535939</v>
      </c>
      <c r="F21">
        <v>14133562</v>
      </c>
      <c r="G21">
        <v>303727</v>
      </c>
      <c r="H21">
        <v>1122154</v>
      </c>
      <c r="I21">
        <v>19868938</v>
      </c>
    </row>
    <row r="22" spans="1:9" x14ac:dyDescent="0.25">
      <c r="B22">
        <f>SUBTOTAL(109,Table13[CASH])</f>
        <v>2794221</v>
      </c>
      <c r="C22">
        <f>SUBTOTAL(109,Table13[DD])</f>
        <v>1420127</v>
      </c>
      <c r="D22">
        <f>SUBTOTAL(109,Table13[CHEQUE])</f>
        <v>28879</v>
      </c>
      <c r="E22">
        <f>SUBTOTAL(109,Table13[ONLINE])</f>
        <v>537809</v>
      </c>
      <c r="F22">
        <f>SUBTOTAL(109,Table13[RTGS])</f>
        <v>14222436</v>
      </c>
      <c r="G22">
        <f>SUBTOTAL(109,Table13[NEFT])</f>
        <v>303727</v>
      </c>
      <c r="H22">
        <f>SUBTOTAL(109,Table13[OTHERS])</f>
        <v>1122154</v>
      </c>
      <c r="I22">
        <f>SUBTOTAL(109,Table13[TOTAL])</f>
        <v>20429353</v>
      </c>
    </row>
  </sheetData>
  <mergeCells count="3">
    <mergeCell ref="A1:I1"/>
    <mergeCell ref="A2:I2"/>
    <mergeCell ref="A3:I3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B23" sqref="B23:I23"/>
    </sheetView>
  </sheetViews>
  <sheetFormatPr defaultRowHeight="15" x14ac:dyDescent="0.25"/>
  <cols>
    <col min="1" max="1" width="49.85546875" customWidth="1"/>
    <col min="2" max="3" width="20.7109375" customWidth="1"/>
    <col min="4" max="4" width="11.7109375" customWidth="1"/>
    <col min="5" max="5" width="11.140625" customWidth="1"/>
    <col min="6" max="6" width="10.28515625" customWidth="1"/>
    <col min="7" max="7" width="8.85546875" customWidth="1"/>
    <col min="8" max="8" width="11.42578125" customWidth="1"/>
    <col min="9" max="9" width="10.140625" customWidth="1"/>
  </cols>
  <sheetData>
    <row r="1" spans="1:9" ht="18.75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.75" x14ac:dyDescent="0.3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</row>
    <row r="3" spans="1:9" ht="18.75" x14ac:dyDescent="0.3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</row>
    <row r="4" spans="1:9" x14ac:dyDescent="0.25">
      <c r="A4" s="3"/>
      <c r="B4" s="1" t="s">
        <v>3</v>
      </c>
      <c r="C4" s="4" t="s">
        <v>4</v>
      </c>
      <c r="D4" s="3"/>
      <c r="E4" s="3"/>
      <c r="F4" s="3"/>
      <c r="G4" s="3"/>
      <c r="H4" s="3"/>
      <c r="I4" s="3"/>
    </row>
    <row r="5" spans="1:9" x14ac:dyDescent="0.25">
      <c r="A5" s="3"/>
      <c r="B5" s="1" t="s">
        <v>5</v>
      </c>
      <c r="C5" s="1" t="s">
        <v>6</v>
      </c>
      <c r="D5" s="3"/>
      <c r="E5" s="3"/>
      <c r="F5" s="3"/>
      <c r="G5" s="3"/>
      <c r="H5" s="3"/>
      <c r="I5" s="3"/>
    </row>
    <row r="6" spans="1:9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</row>
    <row r="7" spans="1:9" x14ac:dyDescent="0.25">
      <c r="A7" t="s">
        <v>16</v>
      </c>
      <c r="B7">
        <v>40850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40850</v>
      </c>
    </row>
    <row r="8" spans="1:9" x14ac:dyDescent="0.25">
      <c r="A8" t="s">
        <v>17</v>
      </c>
      <c r="B8">
        <v>58800</v>
      </c>
      <c r="C8">
        <v>50400</v>
      </c>
      <c r="D8">
        <v>0</v>
      </c>
      <c r="E8">
        <v>0</v>
      </c>
      <c r="F8">
        <v>0</v>
      </c>
      <c r="G8">
        <v>0</v>
      </c>
      <c r="H8">
        <v>0</v>
      </c>
      <c r="I8">
        <v>109200</v>
      </c>
    </row>
    <row r="9" spans="1:9" x14ac:dyDescent="0.25">
      <c r="A9" t="s">
        <v>18</v>
      </c>
      <c r="B9">
        <v>0</v>
      </c>
      <c r="C9">
        <v>30000</v>
      </c>
      <c r="D9">
        <v>0</v>
      </c>
      <c r="E9">
        <v>0</v>
      </c>
      <c r="F9">
        <v>30000</v>
      </c>
      <c r="G9">
        <v>0</v>
      </c>
      <c r="H9">
        <v>0</v>
      </c>
      <c r="I9">
        <v>60000</v>
      </c>
    </row>
    <row r="10" spans="1:9" x14ac:dyDescent="0.25">
      <c r="A10" t="s">
        <v>19</v>
      </c>
      <c r="B10">
        <v>2600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2600</v>
      </c>
    </row>
    <row r="11" spans="1:9" x14ac:dyDescent="0.25">
      <c r="A11" t="s">
        <v>20</v>
      </c>
      <c r="B11">
        <v>24612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24612</v>
      </c>
    </row>
    <row r="12" spans="1:9" x14ac:dyDescent="0.25">
      <c r="A12" t="s">
        <v>21</v>
      </c>
      <c r="B12">
        <v>12223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12223</v>
      </c>
    </row>
    <row r="13" spans="1:9" x14ac:dyDescent="0.25">
      <c r="A13" t="s">
        <v>22</v>
      </c>
      <c r="B13">
        <v>2400</v>
      </c>
      <c r="C13">
        <v>4200</v>
      </c>
      <c r="D13">
        <v>0</v>
      </c>
      <c r="E13">
        <v>0</v>
      </c>
      <c r="F13">
        <v>2750</v>
      </c>
      <c r="G13">
        <v>0</v>
      </c>
      <c r="H13">
        <v>0</v>
      </c>
      <c r="I13">
        <v>9350</v>
      </c>
    </row>
    <row r="14" spans="1:9" x14ac:dyDescent="0.25">
      <c r="A14" t="s">
        <v>23</v>
      </c>
      <c r="B14">
        <v>0</v>
      </c>
      <c r="C14">
        <v>14000</v>
      </c>
      <c r="D14">
        <v>0</v>
      </c>
      <c r="E14">
        <v>0</v>
      </c>
      <c r="F14">
        <v>8000</v>
      </c>
      <c r="G14">
        <v>0</v>
      </c>
      <c r="H14">
        <v>0</v>
      </c>
      <c r="I14">
        <v>22000</v>
      </c>
    </row>
    <row r="15" spans="1:9" x14ac:dyDescent="0.25">
      <c r="A15" t="s">
        <v>24</v>
      </c>
      <c r="B15">
        <v>0</v>
      </c>
      <c r="C15">
        <v>68800</v>
      </c>
      <c r="D15">
        <v>0</v>
      </c>
      <c r="E15">
        <v>0</v>
      </c>
      <c r="F15">
        <v>47300</v>
      </c>
      <c r="G15">
        <v>0</v>
      </c>
      <c r="H15">
        <v>0</v>
      </c>
      <c r="I15">
        <v>116100</v>
      </c>
    </row>
    <row r="16" spans="1:9" x14ac:dyDescent="0.25">
      <c r="A16" t="s">
        <v>25</v>
      </c>
      <c r="B16">
        <v>200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200</v>
      </c>
    </row>
    <row r="17" spans="1:9" x14ac:dyDescent="0.25">
      <c r="A17" t="s">
        <v>26</v>
      </c>
      <c r="B17">
        <v>2150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2150</v>
      </c>
    </row>
    <row r="18" spans="1:9" x14ac:dyDescent="0.25">
      <c r="A18" t="s">
        <v>27</v>
      </c>
      <c r="B18">
        <v>1200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1200</v>
      </c>
    </row>
    <row r="19" spans="1:9" x14ac:dyDescent="0.25">
      <c r="A19" t="s">
        <v>28</v>
      </c>
      <c r="B19">
        <v>2580870</v>
      </c>
      <c r="C19">
        <v>1163807</v>
      </c>
      <c r="D19">
        <v>28879</v>
      </c>
      <c r="E19">
        <v>535939</v>
      </c>
      <c r="F19">
        <v>14133562</v>
      </c>
      <c r="G19">
        <v>303727</v>
      </c>
      <c r="H19">
        <v>1122154</v>
      </c>
      <c r="I19">
        <v>19868938</v>
      </c>
    </row>
    <row r="20" spans="1:9" x14ac:dyDescent="0.25">
      <c r="A20" t="s">
        <v>29</v>
      </c>
      <c r="B20">
        <v>48951</v>
      </c>
      <c r="C20">
        <v>72900</v>
      </c>
      <c r="D20">
        <v>0</v>
      </c>
      <c r="E20">
        <v>0</v>
      </c>
      <c r="F20">
        <v>30888</v>
      </c>
      <c r="G20">
        <v>0</v>
      </c>
      <c r="H20">
        <v>0</v>
      </c>
      <c r="I20">
        <v>152739</v>
      </c>
    </row>
    <row r="21" spans="1:9" x14ac:dyDescent="0.25">
      <c r="A21" t="s">
        <v>30</v>
      </c>
      <c r="B21">
        <v>17980</v>
      </c>
      <c r="C21">
        <v>265600</v>
      </c>
      <c r="D21">
        <v>0</v>
      </c>
      <c r="E21">
        <v>0</v>
      </c>
      <c r="F21">
        <v>182600</v>
      </c>
      <c r="G21">
        <v>0</v>
      </c>
      <c r="H21">
        <v>0</v>
      </c>
      <c r="I21">
        <v>466180</v>
      </c>
    </row>
    <row r="22" spans="1:9" x14ac:dyDescent="0.25">
      <c r="A22" t="s">
        <v>31</v>
      </c>
      <c r="B22">
        <v>59300</v>
      </c>
      <c r="C22">
        <v>0</v>
      </c>
      <c r="D22">
        <v>0</v>
      </c>
      <c r="E22">
        <v>1870</v>
      </c>
      <c r="F22">
        <v>0</v>
      </c>
      <c r="G22">
        <v>0</v>
      </c>
      <c r="H22">
        <v>0</v>
      </c>
      <c r="I22">
        <v>61170</v>
      </c>
    </row>
    <row r="23" spans="1:9" x14ac:dyDescent="0.25">
      <c r="B23">
        <f>SUBTOTAL(109,Table1[CASH])</f>
        <v>2852136</v>
      </c>
      <c r="C23">
        <f>SUBTOTAL(109,Table1[DD])</f>
        <v>1669707</v>
      </c>
      <c r="D23">
        <f>SUBTOTAL(109,Table1[CHEQUE])</f>
        <v>28879</v>
      </c>
      <c r="E23">
        <f>SUBTOTAL(109,Table1[ONLINE])</f>
        <v>537809</v>
      </c>
      <c r="F23">
        <f>SUBTOTAL(109,Table1[RTGS])</f>
        <v>14435100</v>
      </c>
      <c r="G23">
        <f>SUBTOTAL(109,Table1[NEFT])</f>
        <v>303727</v>
      </c>
      <c r="H23">
        <f>SUBTOTAL(109,Table1[OTHERS])</f>
        <v>1122154</v>
      </c>
      <c r="I23">
        <f>SUBTOTAL(109,Table1[TOTAL])</f>
        <v>20949512</v>
      </c>
    </row>
  </sheetData>
  <pageMargins left="0.75" right="0.75" top="0.75" bottom="0.5" header="0.5" footer="0.7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88F6-172E-4000-A60B-2970061C7A22}">
  <sheetPr>
    <pageSetUpPr fitToPage="1"/>
  </sheetPr>
  <dimension ref="B1:N28"/>
  <sheetViews>
    <sheetView workbookViewId="0">
      <selection activeCell="G13" sqref="G13"/>
    </sheetView>
  </sheetViews>
  <sheetFormatPr defaultRowHeight="18.75" x14ac:dyDescent="0.25"/>
  <cols>
    <col min="1" max="1" width="9.140625" style="5"/>
    <col min="2" max="2" width="56.42578125" style="10" customWidth="1"/>
    <col min="3" max="3" width="24.28515625" style="5" customWidth="1"/>
    <col min="4" max="4" width="27.7109375" style="5" customWidth="1"/>
    <col min="5" max="5" width="9.42578125" style="5" bestFit="1" customWidth="1"/>
    <col min="6" max="6" width="9.85546875" style="5" bestFit="1" customWidth="1"/>
    <col min="7" max="7" width="12.7109375" style="5" bestFit="1" customWidth="1"/>
    <col min="8" max="8" width="9.85546875" style="5" bestFit="1" customWidth="1"/>
    <col min="9" max="9" width="11.28515625" style="5" bestFit="1" customWidth="1"/>
    <col min="10" max="10" width="15.7109375" style="5" customWidth="1"/>
    <col min="11" max="12" width="9.140625" style="5"/>
    <col min="13" max="13" width="18.5703125" style="5" customWidth="1"/>
    <col min="14" max="16384" width="9.140625" style="5"/>
  </cols>
  <sheetData>
    <row r="1" spans="2:10" x14ac:dyDescent="0.25">
      <c r="B1" s="10" t="s">
        <v>0</v>
      </c>
    </row>
    <row r="2" spans="2:10" x14ac:dyDescent="0.25">
      <c r="B2" s="10" t="s">
        <v>1</v>
      </c>
    </row>
    <row r="3" spans="2:10" x14ac:dyDescent="0.25">
      <c r="B3" s="10" t="s">
        <v>2</v>
      </c>
    </row>
    <row r="5" spans="2:10" x14ac:dyDescent="0.25">
      <c r="C5" s="5" t="s">
        <v>5</v>
      </c>
      <c r="D5" s="5" t="s">
        <v>6</v>
      </c>
    </row>
    <row r="6" spans="2:10" x14ac:dyDescent="0.25">
      <c r="B6" s="11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</row>
    <row r="7" spans="2:10" x14ac:dyDescent="0.25">
      <c r="B7" s="11" t="s">
        <v>16</v>
      </c>
      <c r="C7" s="6">
        <v>40850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40850</v>
      </c>
    </row>
    <row r="8" spans="2:10" x14ac:dyDescent="0.25">
      <c r="B8" s="11" t="s">
        <v>17</v>
      </c>
      <c r="C8" s="6">
        <v>58800</v>
      </c>
      <c r="D8" s="6">
        <v>50400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109200</v>
      </c>
    </row>
    <row r="9" spans="2:10" x14ac:dyDescent="0.25">
      <c r="B9" s="11" t="s">
        <v>18</v>
      </c>
      <c r="C9" s="6">
        <v>0</v>
      </c>
      <c r="D9" s="6">
        <v>30000</v>
      </c>
      <c r="E9" s="6">
        <v>0</v>
      </c>
      <c r="F9" s="6">
        <v>0</v>
      </c>
      <c r="G9" s="6">
        <v>30000</v>
      </c>
      <c r="H9" s="6">
        <v>0</v>
      </c>
      <c r="I9" s="6">
        <v>0</v>
      </c>
      <c r="J9" s="6">
        <v>60000</v>
      </c>
    </row>
    <row r="10" spans="2:10" x14ac:dyDescent="0.25">
      <c r="B10" s="11" t="s">
        <v>19</v>
      </c>
      <c r="C10" s="6">
        <v>2600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2600</v>
      </c>
    </row>
    <row r="11" spans="2:10" x14ac:dyDescent="0.25">
      <c r="B11" s="11" t="s">
        <v>20</v>
      </c>
      <c r="C11" s="6">
        <v>24612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24612</v>
      </c>
    </row>
    <row r="12" spans="2:10" x14ac:dyDescent="0.25">
      <c r="B12" s="11" t="s">
        <v>21</v>
      </c>
      <c r="C12" s="6">
        <v>12223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12223</v>
      </c>
    </row>
    <row r="13" spans="2:10" x14ac:dyDescent="0.25">
      <c r="B13" s="11" t="s">
        <v>22</v>
      </c>
      <c r="C13" s="6">
        <v>2400</v>
      </c>
      <c r="D13" s="6">
        <v>4200</v>
      </c>
      <c r="E13" s="6">
        <v>0</v>
      </c>
      <c r="F13" s="6">
        <v>0</v>
      </c>
      <c r="G13" s="6">
        <v>2750</v>
      </c>
      <c r="H13" s="6">
        <v>0</v>
      </c>
      <c r="I13" s="6">
        <v>0</v>
      </c>
      <c r="J13" s="6">
        <v>9350</v>
      </c>
    </row>
    <row r="14" spans="2:10" x14ac:dyDescent="0.25">
      <c r="B14" s="11" t="s">
        <v>23</v>
      </c>
      <c r="C14" s="6">
        <v>0</v>
      </c>
      <c r="D14" s="6">
        <v>14000</v>
      </c>
      <c r="E14" s="6">
        <v>0</v>
      </c>
      <c r="F14" s="6">
        <v>0</v>
      </c>
      <c r="G14" s="6">
        <v>8000</v>
      </c>
      <c r="H14" s="6">
        <v>0</v>
      </c>
      <c r="I14" s="6">
        <v>0</v>
      </c>
      <c r="J14" s="6">
        <v>22000</v>
      </c>
    </row>
    <row r="15" spans="2:10" x14ac:dyDescent="0.25">
      <c r="B15" s="11" t="s">
        <v>24</v>
      </c>
      <c r="C15" s="6">
        <v>0</v>
      </c>
      <c r="D15" s="6">
        <v>68800</v>
      </c>
      <c r="E15" s="6">
        <v>0</v>
      </c>
      <c r="F15" s="6">
        <v>0</v>
      </c>
      <c r="G15" s="6">
        <v>47300</v>
      </c>
      <c r="H15" s="6">
        <v>0</v>
      </c>
      <c r="I15" s="6">
        <v>0</v>
      </c>
      <c r="J15" s="6">
        <v>116100</v>
      </c>
    </row>
    <row r="16" spans="2:10" x14ac:dyDescent="0.25">
      <c r="B16" s="11" t="s">
        <v>25</v>
      </c>
      <c r="C16" s="6">
        <v>200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200</v>
      </c>
    </row>
    <row r="17" spans="2:14" x14ac:dyDescent="0.25">
      <c r="B17" s="11" t="s">
        <v>26</v>
      </c>
      <c r="C17" s="6">
        <v>2150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2150</v>
      </c>
    </row>
    <row r="18" spans="2:14" x14ac:dyDescent="0.25">
      <c r="B18" s="11" t="s">
        <v>27</v>
      </c>
      <c r="C18" s="6">
        <v>1200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1200</v>
      </c>
      <c r="M18" s="9">
        <f>+J7+J8+J9+J10+J11+J12+J13+J14+J15+J16+J17+J18</f>
        <v>400485</v>
      </c>
    </row>
    <row r="19" spans="2:14" x14ac:dyDescent="0.25">
      <c r="B19" s="12" t="s">
        <v>28</v>
      </c>
      <c r="C19" s="7">
        <v>2580870</v>
      </c>
      <c r="D19" s="7">
        <v>1163807</v>
      </c>
      <c r="E19" s="7">
        <v>28879</v>
      </c>
      <c r="F19" s="7">
        <v>535939</v>
      </c>
      <c r="G19" s="7">
        <v>14133562</v>
      </c>
      <c r="H19" s="7">
        <v>303727</v>
      </c>
      <c r="I19" s="7">
        <v>1122154</v>
      </c>
      <c r="J19" s="7">
        <v>19868938</v>
      </c>
      <c r="M19" s="9"/>
    </row>
    <row r="20" spans="2:14" x14ac:dyDescent="0.25">
      <c r="B20" s="11" t="s">
        <v>29</v>
      </c>
      <c r="C20" s="6">
        <v>48951</v>
      </c>
      <c r="D20" s="6">
        <v>72900</v>
      </c>
      <c r="E20" s="6">
        <v>0</v>
      </c>
      <c r="F20" s="6">
        <v>0</v>
      </c>
      <c r="G20" s="6">
        <v>30888</v>
      </c>
      <c r="H20" s="6">
        <v>0</v>
      </c>
      <c r="I20" s="6">
        <v>0</v>
      </c>
      <c r="J20" s="6">
        <v>152739</v>
      </c>
      <c r="M20" s="9"/>
    </row>
    <row r="21" spans="2:14" x14ac:dyDescent="0.25">
      <c r="B21" s="11" t="s">
        <v>30</v>
      </c>
      <c r="C21" s="6">
        <v>17980</v>
      </c>
      <c r="D21" s="6">
        <v>265600</v>
      </c>
      <c r="E21" s="6">
        <v>0</v>
      </c>
      <c r="F21" s="6">
        <v>0</v>
      </c>
      <c r="G21" s="6">
        <v>182600</v>
      </c>
      <c r="H21" s="6">
        <v>0</v>
      </c>
      <c r="I21" s="6">
        <v>0</v>
      </c>
      <c r="J21" s="6">
        <v>466180</v>
      </c>
      <c r="M21" s="9">
        <f>+J20+J21+J22</f>
        <v>680089</v>
      </c>
      <c r="N21" s="8"/>
    </row>
    <row r="22" spans="2:14" x14ac:dyDescent="0.25">
      <c r="B22" s="11" t="s">
        <v>31</v>
      </c>
      <c r="C22" s="6">
        <v>59300</v>
      </c>
      <c r="D22" s="6">
        <v>0</v>
      </c>
      <c r="E22" s="6">
        <v>0</v>
      </c>
      <c r="F22" s="6">
        <v>1870</v>
      </c>
      <c r="G22" s="6">
        <v>0</v>
      </c>
      <c r="H22" s="6">
        <v>0</v>
      </c>
      <c r="I22" s="6">
        <v>0</v>
      </c>
      <c r="J22" s="6">
        <v>61170</v>
      </c>
    </row>
    <row r="23" spans="2:14" x14ac:dyDescent="0.25">
      <c r="B23" s="11"/>
      <c r="C23" s="7">
        <f>+C7+C8+C9+C10+C11+C12+C13+C14+C15+C16+C17+C18+C19+C20+C21+C22</f>
        <v>2852136</v>
      </c>
      <c r="D23" s="7">
        <f t="shared" ref="D23:J23" si="0">+D7+D8+D9+D10+D11+D12+D13+D14+D15+D16+D17+D18+D19+D20+D21+D22</f>
        <v>1669707</v>
      </c>
      <c r="E23" s="7">
        <f t="shared" si="0"/>
        <v>28879</v>
      </c>
      <c r="F23" s="7">
        <f t="shared" si="0"/>
        <v>537809</v>
      </c>
      <c r="G23" s="7">
        <f t="shared" si="0"/>
        <v>14435100</v>
      </c>
      <c r="H23" s="7">
        <f t="shared" si="0"/>
        <v>303727</v>
      </c>
      <c r="I23" s="7">
        <f t="shared" si="0"/>
        <v>1122154</v>
      </c>
      <c r="J23" s="7">
        <f t="shared" si="0"/>
        <v>20949512</v>
      </c>
    </row>
    <row r="25" spans="2:14" x14ac:dyDescent="0.25">
      <c r="I25" s="6"/>
      <c r="J25" s="6"/>
    </row>
    <row r="26" spans="2:14" x14ac:dyDescent="0.25">
      <c r="I26" s="6" t="s">
        <v>32</v>
      </c>
      <c r="J26" s="6">
        <f>+J19</f>
        <v>19868938</v>
      </c>
    </row>
    <row r="27" spans="2:14" x14ac:dyDescent="0.25">
      <c r="I27" s="6" t="s">
        <v>33</v>
      </c>
      <c r="J27" s="6">
        <f>+M18+M21</f>
        <v>1080574</v>
      </c>
    </row>
    <row r="28" spans="2:14" x14ac:dyDescent="0.25">
      <c r="I28" s="6" t="s">
        <v>15</v>
      </c>
      <c r="J28" s="6">
        <f>+J26+J27</f>
        <v>20949512</v>
      </c>
    </row>
  </sheetData>
  <pageMargins left="0.7" right="0.7" top="0.75" bottom="0.75" header="0.3" footer="0.3"/>
  <pageSetup paperSize="9" scale="78" fitToHeight="0" orientation="landscape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sept download</vt:lpstr>
      <vt:lpstr>july download</vt:lpstr>
      <vt:lpstr>EXCEL</vt:lpstr>
      <vt:lpstr>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2025-09-02T08:17:27Z</cp:lastPrinted>
  <dcterms:created xsi:type="dcterms:W3CDTF">2025-07-11T11:42:04Z</dcterms:created>
  <dcterms:modified xsi:type="dcterms:W3CDTF">2025-09-02T10:16:17Z</dcterms:modified>
</cp:coreProperties>
</file>